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 A TAN TIEN BAC NINH\GIAI PHONG MAT BANG\HH11\PA GẠO\"/>
    </mc:Choice>
  </mc:AlternateContent>
  <bookViews>
    <workbookView xWindow="-120" yWindow="-120" windowWidth="20730" windowHeight="11160"/>
  </bookViews>
  <sheets>
    <sheet name="PA TRÌNH" sheetId="9" r:id="rId1"/>
    <sheet name="THKP" sheetId="3" r:id="rId2"/>
  </sheets>
  <definedNames>
    <definedName name="_xlnm._FilterDatabase" localSheetId="0" hidden="1">'PA TRÌNH'!$A$8:$Q$8</definedName>
    <definedName name="_xlnm.Print_Area" localSheetId="0">'PA TRÌNH'!$A$1:$Q$144</definedName>
    <definedName name="_xlnm.Print_Titles" localSheetId="0">'PA TRÌNH'!$5:$7</definedName>
  </definedNames>
  <calcPr calcId="152511"/>
</workbook>
</file>

<file path=xl/calcChain.xml><?xml version="1.0" encoding="utf-8"?>
<calcChain xmlns="http://schemas.openxmlformats.org/spreadsheetml/2006/main">
  <c r="C6" i="3" l="1"/>
  <c r="C5" i="3"/>
  <c r="G7" i="3" l="1"/>
  <c r="G8" i="3"/>
  <c r="G6" i="3"/>
  <c r="M119" i="9"/>
  <c r="M118" i="9"/>
  <c r="H118" i="9"/>
  <c r="E118" i="9"/>
  <c r="M117" i="9"/>
  <c r="H117" i="9"/>
  <c r="E117" i="9"/>
  <c r="M116" i="9"/>
  <c r="H116" i="9"/>
  <c r="E116" i="9"/>
  <c r="M115" i="9"/>
  <c r="H115" i="9"/>
  <c r="E115" i="9"/>
  <c r="M114" i="9"/>
  <c r="H114" i="9"/>
  <c r="E114" i="9"/>
  <c r="M113" i="9"/>
  <c r="H113" i="9"/>
  <c r="E113" i="9"/>
  <c r="M112" i="9"/>
  <c r="H112" i="9"/>
  <c r="E112" i="9"/>
  <c r="M111" i="9"/>
  <c r="H111" i="9"/>
  <c r="E111" i="9"/>
  <c r="M110" i="9"/>
  <c r="H110" i="9"/>
  <c r="E110" i="9"/>
  <c r="M109" i="9"/>
  <c r="H109" i="9"/>
  <c r="E109" i="9"/>
  <c r="M108" i="9"/>
  <c r="H108" i="9"/>
  <c r="E108" i="9"/>
  <c r="M107" i="9"/>
  <c r="H107" i="9"/>
  <c r="E107" i="9"/>
  <c r="M106" i="9"/>
  <c r="H106" i="9"/>
  <c r="E106" i="9"/>
  <c r="M105" i="9"/>
  <c r="H105" i="9"/>
  <c r="E105" i="9"/>
  <c r="M104" i="9"/>
  <c r="H104" i="9"/>
  <c r="E104" i="9"/>
  <c r="M103" i="9"/>
  <c r="H103" i="9"/>
  <c r="E103" i="9"/>
  <c r="M102" i="9"/>
  <c r="H102" i="9"/>
  <c r="E102" i="9"/>
  <c r="M101" i="9"/>
  <c r="H101" i="9"/>
  <c r="E101" i="9"/>
  <c r="M100" i="9"/>
  <c r="H100" i="9"/>
  <c r="E100" i="9"/>
  <c r="M99" i="9"/>
  <c r="H99" i="9"/>
  <c r="E99" i="9"/>
  <c r="M98" i="9"/>
  <c r="H98" i="9"/>
  <c r="E98" i="9"/>
  <c r="M97" i="9"/>
  <c r="H97" i="9"/>
  <c r="E97" i="9"/>
  <c r="M96" i="9"/>
  <c r="H96" i="9"/>
  <c r="E96" i="9"/>
  <c r="M95" i="9"/>
  <c r="H95" i="9"/>
  <c r="E95" i="9"/>
  <c r="M94" i="9"/>
  <c r="H94" i="9"/>
  <c r="E94" i="9"/>
  <c r="M93" i="9"/>
  <c r="H93" i="9"/>
  <c r="E93" i="9"/>
  <c r="M92" i="9"/>
  <c r="H92" i="9"/>
  <c r="E92" i="9"/>
  <c r="M91" i="9"/>
  <c r="H91" i="9"/>
  <c r="E91" i="9"/>
  <c r="M90" i="9"/>
  <c r="H90" i="9"/>
  <c r="E90" i="9"/>
  <c r="M89" i="9"/>
  <c r="H89" i="9"/>
  <c r="E89" i="9"/>
  <c r="M88" i="9"/>
  <c r="H88" i="9"/>
  <c r="E88" i="9"/>
  <c r="M87" i="9"/>
  <c r="H87" i="9"/>
  <c r="E87" i="9"/>
  <c r="M86" i="9"/>
  <c r="H86" i="9"/>
  <c r="E86" i="9"/>
  <c r="M85" i="9"/>
  <c r="H85" i="9"/>
  <c r="E85" i="9"/>
  <c r="M84" i="9"/>
  <c r="H84" i="9"/>
  <c r="E84" i="9"/>
  <c r="M83" i="9"/>
  <c r="H83" i="9"/>
  <c r="E83" i="9"/>
  <c r="M82" i="9"/>
  <c r="H82" i="9"/>
  <c r="E82" i="9"/>
  <c r="M81" i="9"/>
  <c r="H81" i="9"/>
  <c r="E81" i="9"/>
  <c r="M80" i="9"/>
  <c r="H80" i="9"/>
  <c r="E80" i="9"/>
  <c r="M79" i="9"/>
  <c r="H79" i="9"/>
  <c r="E79" i="9"/>
  <c r="M78" i="9"/>
  <c r="H78" i="9"/>
  <c r="E78" i="9"/>
  <c r="M77" i="9"/>
  <c r="H77" i="9"/>
  <c r="E77" i="9"/>
  <c r="M76" i="9"/>
  <c r="H76" i="9"/>
  <c r="E76" i="9"/>
  <c r="M75" i="9"/>
  <c r="H75" i="9"/>
  <c r="E75" i="9"/>
  <c r="M74" i="9"/>
  <c r="H74" i="9"/>
  <c r="E74" i="9"/>
  <c r="M73" i="9"/>
  <c r="H73" i="9"/>
  <c r="E73" i="9"/>
  <c r="M72" i="9"/>
  <c r="H72" i="9"/>
  <c r="E72" i="9"/>
  <c r="M71" i="9"/>
  <c r="H71" i="9"/>
  <c r="E71" i="9"/>
  <c r="M70" i="9"/>
  <c r="H70" i="9"/>
  <c r="E70" i="9"/>
  <c r="M69" i="9"/>
  <c r="H69" i="9"/>
  <c r="E69" i="9"/>
  <c r="M68" i="9"/>
  <c r="H68" i="9"/>
  <c r="E68" i="9"/>
  <c r="M67" i="9"/>
  <c r="H67" i="9"/>
  <c r="E67" i="9"/>
  <c r="M66" i="9"/>
  <c r="H66" i="9"/>
  <c r="E66" i="9"/>
  <c r="M65" i="9"/>
  <c r="H65" i="9"/>
  <c r="E65" i="9"/>
  <c r="M64" i="9"/>
  <c r="H64" i="9"/>
  <c r="E64" i="9"/>
  <c r="M63" i="9"/>
  <c r="H63" i="9"/>
  <c r="E63" i="9"/>
  <c r="M62" i="9"/>
  <c r="H62" i="9"/>
  <c r="E62" i="9"/>
  <c r="M61" i="9"/>
  <c r="H61" i="9"/>
  <c r="E61" i="9"/>
  <c r="M60" i="9"/>
  <c r="H60" i="9"/>
  <c r="E60" i="9"/>
  <c r="M59" i="9"/>
  <c r="H59" i="9"/>
  <c r="E59" i="9"/>
  <c r="M58" i="9"/>
  <c r="H58" i="9"/>
  <c r="E58" i="9"/>
  <c r="M57" i="9"/>
  <c r="H57" i="9"/>
  <c r="E57" i="9"/>
  <c r="M56" i="9"/>
  <c r="E56" i="9"/>
  <c r="M55" i="9"/>
  <c r="H55" i="9"/>
  <c r="E55" i="9"/>
  <c r="M54" i="9"/>
  <c r="H54" i="9"/>
  <c r="E54" i="9"/>
  <c r="M53" i="9"/>
  <c r="H53" i="9"/>
  <c r="E53" i="9"/>
  <c r="M52" i="9"/>
  <c r="E52" i="9"/>
  <c r="M51" i="9"/>
  <c r="H51" i="9"/>
  <c r="E51" i="9"/>
  <c r="M50" i="9"/>
  <c r="H50" i="9"/>
  <c r="E50" i="9"/>
  <c r="M49" i="9"/>
  <c r="H49" i="9"/>
  <c r="E49" i="9"/>
  <c r="M48" i="9"/>
  <c r="H48" i="9"/>
  <c r="E48" i="9"/>
  <c r="M47" i="9"/>
  <c r="H47" i="9"/>
  <c r="E47" i="9"/>
  <c r="M46" i="9"/>
  <c r="H46" i="9"/>
  <c r="E46" i="9"/>
  <c r="M45" i="9"/>
  <c r="H45" i="9"/>
  <c r="E45" i="9"/>
  <c r="M44" i="9"/>
  <c r="H44" i="9"/>
  <c r="E44" i="9"/>
  <c r="M43" i="9"/>
  <c r="H43" i="9"/>
  <c r="E43" i="9"/>
  <c r="M42" i="9"/>
  <c r="H42" i="9"/>
  <c r="E42" i="9"/>
  <c r="M41" i="9"/>
  <c r="H41" i="9"/>
  <c r="E41" i="9"/>
  <c r="M40" i="9"/>
  <c r="H40" i="9"/>
  <c r="E40" i="9"/>
  <c r="M39" i="9"/>
  <c r="H39" i="9"/>
  <c r="E39" i="9"/>
  <c r="M38" i="9"/>
  <c r="G38" i="9"/>
  <c r="H38" i="9" s="1"/>
  <c r="E38" i="9"/>
  <c r="M37" i="9"/>
  <c r="H37" i="9"/>
  <c r="E37" i="9"/>
  <c r="M36" i="9"/>
  <c r="H36" i="9"/>
  <c r="E36" i="9"/>
  <c r="M35" i="9"/>
  <c r="H35" i="9"/>
  <c r="E35" i="9"/>
  <c r="M34" i="9"/>
  <c r="H34" i="9"/>
  <c r="E34" i="9"/>
  <c r="M33" i="9"/>
  <c r="H33" i="9"/>
  <c r="E33" i="9"/>
  <c r="M32" i="9"/>
  <c r="H32" i="9"/>
  <c r="E32" i="9"/>
  <c r="M31" i="9"/>
  <c r="H31" i="9"/>
  <c r="E31" i="9"/>
  <c r="M30" i="9"/>
  <c r="H30" i="9"/>
  <c r="E30" i="9"/>
  <c r="M29" i="9"/>
  <c r="H29" i="9"/>
  <c r="E29" i="9"/>
  <c r="M28" i="9"/>
  <c r="H28" i="9"/>
  <c r="E28" i="9"/>
  <c r="M27" i="9"/>
  <c r="H27" i="9"/>
  <c r="E27" i="9"/>
  <c r="M26" i="9"/>
  <c r="H26" i="9"/>
  <c r="E26" i="9"/>
  <c r="M25" i="9"/>
  <c r="H25" i="9"/>
  <c r="E25" i="9"/>
  <c r="M24" i="9"/>
  <c r="H24" i="9"/>
  <c r="E24" i="9"/>
  <c r="M23" i="9"/>
  <c r="H23" i="9"/>
  <c r="E23" i="9"/>
  <c r="M22" i="9"/>
  <c r="H22" i="9"/>
  <c r="E22" i="9"/>
  <c r="M21" i="9"/>
  <c r="H21" i="9"/>
  <c r="E21" i="9"/>
  <c r="M20" i="9"/>
  <c r="H20" i="9"/>
  <c r="E20" i="9"/>
  <c r="M19" i="9"/>
  <c r="H19" i="9"/>
  <c r="E19" i="9"/>
  <c r="M18" i="9"/>
  <c r="H18" i="9"/>
  <c r="E18" i="9"/>
  <c r="M17" i="9"/>
  <c r="H17" i="9"/>
  <c r="E17" i="9"/>
  <c r="M16" i="9"/>
  <c r="H16" i="9"/>
  <c r="E16" i="9"/>
  <c r="M15" i="9"/>
  <c r="H15" i="9"/>
  <c r="E15" i="9"/>
  <c r="M14" i="9"/>
  <c r="H14" i="9"/>
  <c r="E14" i="9"/>
  <c r="M13" i="9"/>
  <c r="H13" i="9"/>
  <c r="E13" i="9"/>
  <c r="M12" i="9"/>
  <c r="H12" i="9"/>
  <c r="E12" i="9"/>
  <c r="M11" i="9"/>
  <c r="H11" i="9"/>
  <c r="E11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M10" i="9"/>
  <c r="H10" i="9"/>
  <c r="E10" i="9"/>
  <c r="N8" i="9"/>
  <c r="M8" i="9"/>
  <c r="J8" i="9"/>
  <c r="I8" i="9"/>
  <c r="G8" i="9"/>
  <c r="F8" i="9"/>
  <c r="E8" i="9"/>
  <c r="D8" i="9"/>
  <c r="G5" i="3" l="1"/>
  <c r="C9" i="3" l="1"/>
  <c r="J9" i="3" s="1"/>
  <c r="J7" i="3"/>
  <c r="G10" i="3"/>
  <c r="J10" i="3"/>
</calcChain>
</file>

<file path=xl/sharedStrings.xml><?xml version="1.0" encoding="utf-8"?>
<sst xmlns="http://schemas.openxmlformats.org/spreadsheetml/2006/main" count="217" uniqueCount="190">
  <si>
    <t>Ghi chú</t>
  </si>
  <si>
    <t>STT</t>
  </si>
  <si>
    <t>Tổng</t>
  </si>
  <si>
    <t>Mục</t>
  </si>
  <si>
    <t>Thành tiền (đ)</t>
  </si>
  <si>
    <t>I.</t>
  </si>
  <si>
    <t xml:space="preserve">Tổng kinh phí đề nghị phê duyệt </t>
  </si>
  <si>
    <t>Đại diện tổ chức, hộ gia đình, cá nhân sử dụng đất</t>
  </si>
  <si>
    <t>TDP Đọ</t>
  </si>
  <si>
    <t>Tăng Văn Khang (Âu)</t>
  </si>
  <si>
    <t>Đỗ Thị Thanh (Hình)</t>
  </si>
  <si>
    <t>Trần Thị Bằng (Tình)</t>
  </si>
  <si>
    <t>Nguyễn Thị Hải (Trường)</t>
  </si>
  <si>
    <t>Nguyễn Thị Thụ</t>
  </si>
  <si>
    <t>Nguyễn Thị Tiến (Thiệp)</t>
  </si>
  <si>
    <t>Nguyễn Thị Hoàn (Hưởng)</t>
  </si>
  <si>
    <t>Trần Thị Thơm (Thanh)</t>
  </si>
  <si>
    <t>Phan Thị Đích</t>
  </si>
  <si>
    <t>Nguyễn Văn Tươi (Lĩnh)</t>
  </si>
  <si>
    <t>Ngô Thị Gái (Như)</t>
  </si>
  <si>
    <t>Dự án: Khu dân cư kết hợp thương mại dịch vụ và Nhà ở cao tầng II, HH11 thuộc khu dân cư số 2, thành phố Bắc Giang</t>
  </si>
  <si>
    <t>Lê Thị Đào (Cẩn)</t>
  </si>
  <si>
    <t>Nguyễn Thị Xuân (Hiển)</t>
  </si>
  <si>
    <t>Tăng Văn Thành (Cúc)</t>
  </si>
  <si>
    <t>Nguyễn Bá Ngát (Hiền)</t>
  </si>
  <si>
    <t>Nguyễn Tiến Song</t>
  </si>
  <si>
    <t>Nguyễn Thị Đương (Chương)</t>
  </si>
  <si>
    <t>Trần Văn Ý (Đáng)</t>
  </si>
  <si>
    <t>Nguyễn Thị Viện (Đăng)</t>
  </si>
  <si>
    <t>Nguyễn Thị Đính (Xuyên)</t>
  </si>
  <si>
    <t>Đỗ Thị Xuyến (Vui)</t>
  </si>
  <si>
    <t>Nguyễn Văn Đoan (Quyên)</t>
  </si>
  <si>
    <t>Đào Thị Hợi (Thúy)</t>
  </si>
  <si>
    <t>Nguyễn Thị Huề</t>
  </si>
  <si>
    <t>Đỗ Thị Hòa (Xuân)</t>
  </si>
  <si>
    <t>Nguyễn Thị Đoàn (Nhân)</t>
  </si>
  <si>
    <t xml:space="preserve">Trần Thị Tính </t>
  </si>
  <si>
    <t>II</t>
  </si>
  <si>
    <t>Dự toán kinh phí thực hiện GPMB</t>
  </si>
  <si>
    <t>Địa điểm: Phường Tân Tiến, Tỉnh Bắc Ninh</t>
  </si>
  <si>
    <t>Nguyễn Thị Sỹ (Đình)</t>
  </si>
  <si>
    <t>Giáp Thị Hường (Chiến)</t>
  </si>
  <si>
    <t>Hoa Thị Cành (Mai)</t>
  </si>
  <si>
    <t>Nguyễn Thị Hồng</t>
  </si>
  <si>
    <t xml:space="preserve">Nguyễn Thị Giang (Mạnh) </t>
  </si>
  <si>
    <t xml:space="preserve"> Trần Thị Nguyệt (Hùng)</t>
  </si>
  <si>
    <t xml:space="preserve">Dương Thị Huệ (Tới) </t>
  </si>
  <si>
    <t xml:space="preserve">Nguyễn Tiến Thư </t>
  </si>
  <si>
    <t>Thành tiền</t>
  </si>
  <si>
    <t>Tăng Thị Hòa</t>
  </si>
  <si>
    <t>Trần Xuân Tính (Lương)</t>
  </si>
  <si>
    <t>Đỗ Văn Điệu (Lý)</t>
  </si>
  <si>
    <t>Đỗ Thị Nghiêm (Hiện)</t>
  </si>
  <si>
    <t>Trần Thị Xe (Thích)</t>
  </si>
  <si>
    <t>Nguyễn Thị Lượng (Sướng)</t>
  </si>
  <si>
    <t>Trần Thị Lưu (Hoằng)</t>
  </si>
  <si>
    <t>Trần Ngọc Thuấn (Thuận)</t>
  </si>
  <si>
    <t>Giáp Thị Sính (Lập)</t>
  </si>
  <si>
    <t>Trần Thị Hải (Sơn)</t>
  </si>
  <si>
    <t>Đỗ Văn Chiu (Vỹ)</t>
  </si>
  <si>
    <t>Dương Thị Lạng (Bích)</t>
  </si>
  <si>
    <t>Tăng Văn Nhã (Toàn)</t>
  </si>
  <si>
    <t>Nguyễn Thị Tấn (Yêm)</t>
  </si>
  <si>
    <t>Tăng Văn Kính (Lan)</t>
  </si>
  <si>
    <t>Tăng Thị Tuyết (Thức)</t>
  </si>
  <si>
    <t>Vũ Thị Giá (Thích)</t>
  </si>
  <si>
    <t>Dương Thị Tường (Chuyển)</t>
  </si>
  <si>
    <t>Tăng Thị Thoa (Quân)</t>
  </si>
  <si>
    <t>Nguyễn Thị Dung (Thơm)</t>
  </si>
  <si>
    <t>Trần Văn Quỳnh (Phong)</t>
  </si>
  <si>
    <t>Hoàng Thị Phước (Vinh)</t>
  </si>
  <si>
    <t>Đào Thị Đong (Kim)</t>
  </si>
  <si>
    <t>Trần Văn Đại (Qúy)</t>
  </si>
  <si>
    <t>Tăng Văn Vang (La)</t>
  </si>
  <si>
    <t>Tăng Thị Hường (Thanh)</t>
  </si>
  <si>
    <t>Đỗ Thanh Sơn (Mai)</t>
  </si>
  <si>
    <t>Trần Thị Kiệm (Minh)</t>
  </si>
  <si>
    <t>Dương Thị Tuyến (Tích)</t>
  </si>
  <si>
    <t>Tăng Thị Đoan (Điều)</t>
  </si>
  <si>
    <t>Tăng Văn Trường (Tuyên)</t>
  </si>
  <si>
    <t>TDP Ngò</t>
  </si>
  <si>
    <t>Đỗ Văn Xốp (Thủy)</t>
  </si>
  <si>
    <t>Nguyễn Văn Mâu (Hiện)</t>
  </si>
  <si>
    <t>Nguyễn Thị Cứ (Hộ)</t>
  </si>
  <si>
    <t>Trần Văn Nam (Thịnh)</t>
  </si>
  <si>
    <t>Nguyễn Thị Tiệp (Chung)</t>
  </si>
  <si>
    <t>Nguyễn Văn Liên (Thanh)</t>
  </si>
  <si>
    <t>Trần Văn Sáng (Mỳ)</t>
  </si>
  <si>
    <t>Nguyễn Văn Mực (Lơ)</t>
  </si>
  <si>
    <t>Nguyễn Thị Huệ (Thưởng)</t>
  </si>
  <si>
    <t>Nguyễn Quốc Trận (Tiện)</t>
  </si>
  <si>
    <t>Trần Văn Thơ (Thật)</t>
  </si>
  <si>
    <t>Nguyễn Văn Sai (Thùa)</t>
  </si>
  <si>
    <t>Nguyễn Văn Khánh (Hằng)</t>
  </si>
  <si>
    <t>Nguyễn Thị Chinh</t>
  </si>
  <si>
    <t>Trần Văn Chư (Bày)</t>
  </si>
  <si>
    <t>Nguyễn Văn Chát (Phượng)</t>
  </si>
  <si>
    <t>Nguyễn Ngọc Nơi (Hảo)</t>
  </si>
  <si>
    <t>Nguyễn Văn Toàn (Thiệp)</t>
  </si>
  <si>
    <t>Trần Thị Phi (Đặm)</t>
  </si>
  <si>
    <t>Trần Văn Quế (Đặt)</t>
  </si>
  <si>
    <t>Nguyễn Thị Tới (Tuyến)</t>
  </si>
  <si>
    <t>Vũ Thị Dần (Ngọc)</t>
  </si>
  <si>
    <t>Đỗ Thị Hay</t>
  </si>
  <si>
    <t>Nguyễn Văn Cúc (Hòa)</t>
  </si>
  <si>
    <t>chưa có khẩu</t>
  </si>
  <si>
    <t>ghi chú khi làm</t>
  </si>
  <si>
    <t>Tổng diện tích theo GCN QSDĐ/ SĐC do UBND phường lưu trữ</t>
  </si>
  <si>
    <t>Tổng diện tích thu hồi ở dự án khu dân cư kết hợp thương mại dịch vụ và nhà ỏ cao tầng II, HH11 (m2)</t>
  </si>
  <si>
    <t>Tỉ lệ (%)</t>
  </si>
  <si>
    <t>Kinh phí hỗ trợ ổn định đời sống</t>
  </si>
  <si>
    <t>Số nhân khẩu được hỗ trợ (người)</t>
  </si>
  <si>
    <t>thời gian hỗ trợ (tháng)</t>
  </si>
  <si>
    <t>Đơn giá trung bình (theo báo cáo sở tài chính gần nhất)(đ/kg gạo)</t>
  </si>
  <si>
    <t xml:space="preserve">Mức hỗ trợ (30kg gạo/nhân khẩu/tháng) </t>
  </si>
  <si>
    <t>Tổng diện tích đã bị thu hồi ở dự án trước (m2)</t>
  </si>
  <si>
    <t>Tổng diện tích còn lại chưa bị thu hồi (m2)</t>
  </si>
  <si>
    <t>DT thu hồi có 2 thửa 0 bìa</t>
  </si>
  <si>
    <t>khi niêm yết hỏi cả phần ủy quyền cho nga khanh 312m2</t>
  </si>
  <si>
    <t>hỏi xem có uq cho bà Nguyễn Thị Tiệp (120m)ko, bán ruộng rồi, Tiến (Thiệp là ck, khanh là con)</t>
  </si>
  <si>
    <t>thay đổi tăng 04 khẩu so với dự thảo</t>
  </si>
  <si>
    <t>tăng 02 khẩu so với dự thảo</t>
  </si>
  <si>
    <t>giảm 1 so với dự thảo</t>
  </si>
  <si>
    <t>tăng 01 khẩu</t>
  </si>
  <si>
    <t>giảm 03 so với đầu</t>
  </si>
  <si>
    <t>giảm 01 khẩu</t>
  </si>
  <si>
    <t>giảm 02 khẩu</t>
  </si>
  <si>
    <t>tăng 04</t>
  </si>
  <si>
    <t>Khi niêm yết bảo lại gia đình phần dt ủy quyền ông chiến vẫn dồn vào tỉnh 1 nhà Vinh Phước. Giảm 01 khẩu</t>
  </si>
  <si>
    <t>tăng 03 khẩu</t>
  </si>
  <si>
    <t>giảm 1 khẩu</t>
  </si>
  <si>
    <t>2 sổ , giảm 01 khẩu</t>
  </si>
  <si>
    <t>tăng 4 khẩu</t>
  </si>
  <si>
    <t>tăng 1 khẩu</t>
  </si>
  <si>
    <t>giảm 1</t>
  </si>
  <si>
    <t>giảm 2</t>
  </si>
  <si>
    <t>tăng 2</t>
  </si>
  <si>
    <t>giảm 02</t>
  </si>
  <si>
    <t>giảm 3</t>
  </si>
  <si>
    <t>tăng 6</t>
  </si>
  <si>
    <t>Hỏi lại nhà Tuyến tích và ích huyền (360) xem thống nhất để cho ai, chỉ đươc làm 1 hs, giảm 04 khẩu</t>
  </si>
  <si>
    <t>Trần Văn Thê (Thơm)</t>
  </si>
  <si>
    <t xml:space="preserve">Tăng Văn Kết (Hưng) </t>
  </si>
  <si>
    <t>không ủy quyền cho thoa quân</t>
  </si>
  <si>
    <t xml:space="preserve">Nguyễn Văn Ngà (Toan) </t>
  </si>
  <si>
    <t>Nguyễn Văn Hiệu (Hỡi)</t>
  </si>
  <si>
    <t xml:space="preserve">Nguyễn Thị Nhung (Sơn) </t>
  </si>
  <si>
    <t xml:space="preserve">Nguyễn Thị Hòa </t>
  </si>
  <si>
    <t>Nguyễn Thị Mai (con: Liên)</t>
  </si>
  <si>
    <t>sót khi niêm yêt</t>
  </si>
  <si>
    <t>có 3 thửa mới tìm được trong qđ thu hồi da công an</t>
  </si>
  <si>
    <t>Đỗ Thị Thúy (Thành)</t>
  </si>
  <si>
    <t>thay đổi tăng 01 khẩu so với dự thảo, giảm 1 khẩu có lương hưu</t>
  </si>
  <si>
    <t>tăng 01 khẩu, rà soát lại giảm 01 khẩu ông cẩm đã chết</t>
  </si>
  <si>
    <t>khi dự thảo hỏi lại phần dt đã ủy quyền cho chiu vĩ 84 m2 giờ vẫn phải tính về chính chủ, giảm 1 khẩu có lương y tá</t>
  </si>
  <si>
    <t>giảm 1 khẩu y ta</t>
  </si>
  <si>
    <t>giảm 1 khẩu có hưu</t>
  </si>
  <si>
    <t>1 khẩu có hưu</t>
  </si>
  <si>
    <t>1 khẩu có lương hưu</t>
  </si>
  <si>
    <t>tăng 1 khẩu, 1 khẩu có lương hưu</t>
  </si>
  <si>
    <t>Nguyễn Văn Phúc (Bày)</t>
  </si>
  <si>
    <t>giảm 01 khẩu, 1 khẩu có hưu</t>
  </si>
  <si>
    <t>1 khẩu có lương</t>
  </si>
  <si>
    <t>có lương hưu</t>
  </si>
  <si>
    <t xml:space="preserve"> PHƯƠNG ÁN HỖ TRỢ ỔN ĐỊNH ĐỜI SỐNG</t>
  </si>
  <si>
    <t>Bắc Giang, ngày       tháng 12 năm 2025</t>
  </si>
  <si>
    <t>CHI NHÁNH TRUNG TÂM PHÁT TRIỂN QUỸ ĐẤT BẮC GIANG</t>
  </si>
  <si>
    <t>KT. GIÁM ĐỐC</t>
  </si>
  <si>
    <t>PHÓ GIÁM ĐỐC</t>
  </si>
  <si>
    <t>Nguyễn Thế Anh</t>
  </si>
  <si>
    <t xml:space="preserve">Kinh phí hỗ trợ nhân khẩu trong 4 tháng </t>
  </si>
  <si>
    <t xml:space="preserve">Kinh phí hỗ trợ nhân khẩu trong 6 tháng </t>
  </si>
  <si>
    <t xml:space="preserve">Kinh phí hỗ trợ nhân khẩu trong 12 tháng </t>
  </si>
  <si>
    <t>Tổng kinh hỗ trợ ổn định đời sống</t>
  </si>
  <si>
    <t>Số tháng hỗ trợ</t>
  </si>
  <si>
    <t>Số lượng nhân khẩu (khẩu)</t>
  </si>
  <si>
    <t>Mức hỗ trợ (30 kg gạo/nhân khẩu/ tháng)</t>
  </si>
  <si>
    <t xml:space="preserve">Đơn giá gạo trung bình (đ/kg) </t>
  </si>
  <si>
    <t xml:space="preserve">
BẢNG TỔNG HỢP KINH PHÍ HỖ TRỢ ỔN ĐỊNH ĐỜI SỐNG
        </t>
  </si>
  <si>
    <t>(Kèm theo tờ trình số         /TTr-CNBG ngày       /12/2025 của Chi nhánh Trung tâm phát triển quỹ đất Bắc Giang)</t>
  </si>
  <si>
    <t>Đỗ Văn Mai (Đát)</t>
  </si>
  <si>
    <t xml:space="preserve">Nguyễn Thị Ba (Hùng) </t>
  </si>
  <si>
    <t>Vũ Thành Nam (Tin)</t>
  </si>
  <si>
    <t xml:space="preserve">Đỗ Văn Tít (Ních) </t>
  </si>
  <si>
    <t xml:space="preserve">Trần Văn Bộ (Mùi) </t>
  </si>
  <si>
    <t>Hoàng Thị Dụng</t>
  </si>
  <si>
    <t xml:space="preserve">Nguyễn Thị Chạ (Phong) </t>
  </si>
  <si>
    <t>Tăng Thị Thuyết</t>
  </si>
  <si>
    <t xml:space="preserve">Nguyễn Văn Vang (Chung) </t>
  </si>
  <si>
    <t>(Kèm theo Tờ trình số: 113 /TTr-CNBG ngày 05/12/2025 của Chi nhánh Trung tâm phát triển quỹ đất Bắc Giang)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</si>
</sst>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-* #,##0.0_-;\-* #,##0.0_-;_-* &quot;-&quot;?_-;_-@_-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.VnTime"/>
      <family val="2"/>
    </font>
    <font>
      <sz val="13"/>
      <name val="Arial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5" fillId="0" borderId="0"/>
    <xf numFmtId="0" fontId="6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6">
    <xf numFmtId="0" fontId="0" fillId="0" borderId="0" xfId="0"/>
    <xf numFmtId="0" fontId="12" fillId="0" borderId="0" xfId="0" applyFont="1"/>
    <xf numFmtId="166" fontId="11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165" fontId="9" fillId="0" borderId="2" xfId="1" applyNumberFormat="1" applyFont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left" vertical="center" wrapText="1"/>
    </xf>
    <xf numFmtId="0" fontId="9" fillId="0" borderId="2" xfId="0" applyFont="1" applyBorder="1"/>
    <xf numFmtId="165" fontId="11" fillId="0" borderId="2" xfId="1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166" fontId="11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164" fontId="11" fillId="0" borderId="2" xfId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165" fontId="8" fillId="2" borderId="2" xfId="8" applyNumberFormat="1" applyFont="1" applyFill="1" applyBorder="1" applyAlignment="1">
      <alignment horizontal="center" vertical="center" wrapText="1"/>
    </xf>
    <xf numFmtId="166" fontId="12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/>
    <xf numFmtId="166" fontId="9" fillId="0" borderId="2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9" fontId="3" fillId="0" borderId="2" xfId="4" applyNumberFormat="1" applyFont="1" applyBorder="1" applyAlignment="1">
      <alignment horizontal="center" vertical="center" wrapText="1"/>
    </xf>
    <xf numFmtId="166" fontId="11" fillId="0" borderId="2" xfId="9" applyNumberFormat="1" applyFont="1" applyBorder="1" applyAlignment="1">
      <alignment vertical="center"/>
    </xf>
    <xf numFmtId="166" fontId="12" fillId="0" borderId="0" xfId="9" applyNumberFormat="1" applyFont="1"/>
    <xf numFmtId="166" fontId="0" fillId="0" borderId="0" xfId="9" applyNumberFormat="1" applyFont="1"/>
    <xf numFmtId="166" fontId="2" fillId="0" borderId="7" xfId="9" applyNumberFormat="1" applyFont="1" applyFill="1" applyBorder="1" applyAlignment="1">
      <alignment vertical="center" wrapText="1"/>
    </xf>
    <xf numFmtId="166" fontId="3" fillId="0" borderId="2" xfId="4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166" fontId="2" fillId="0" borderId="7" xfId="9" applyNumberFormat="1" applyFont="1" applyFill="1" applyBorder="1" applyAlignment="1">
      <alignment horizontal="center" vertical="center" wrapText="1"/>
    </xf>
    <xf numFmtId="166" fontId="14" fillId="0" borderId="2" xfId="9" applyNumberFormat="1" applyFont="1" applyFill="1" applyBorder="1" applyAlignment="1">
      <alignment horizontal="center" vertical="center" wrapText="1"/>
    </xf>
    <xf numFmtId="9" fontId="3" fillId="0" borderId="2" xfId="1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8" applyFont="1" applyFill="1" applyAlignment="1">
      <alignment horizontal="center"/>
    </xf>
    <xf numFmtId="165" fontId="2" fillId="0" borderId="0" xfId="9" applyNumberFormat="1" applyFont="1" applyFill="1" applyAlignment="1">
      <alignment horizontal="center"/>
    </xf>
    <xf numFmtId="0" fontId="2" fillId="0" borderId="0" xfId="8" applyFont="1" applyFill="1" applyAlignment="1">
      <alignment horizontal="center"/>
    </xf>
    <xf numFmtId="0" fontId="3" fillId="0" borderId="0" xfId="0" applyFont="1" applyFill="1"/>
    <xf numFmtId="0" fontId="15" fillId="0" borderId="0" xfId="8" applyFont="1" applyFill="1" applyAlignment="1">
      <alignment horizontal="center"/>
    </xf>
    <xf numFmtId="0" fontId="2" fillId="0" borderId="2" xfId="8" applyFont="1" applyFill="1" applyBorder="1" applyAlignment="1">
      <alignment horizontal="center" vertical="center" wrapText="1"/>
    </xf>
    <xf numFmtId="0" fontId="2" fillId="0" borderId="3" xfId="8" applyFont="1" applyFill="1" applyBorder="1" applyAlignment="1">
      <alignment horizontal="center" vertical="center" wrapText="1"/>
    </xf>
    <xf numFmtId="165" fontId="2" fillId="0" borderId="3" xfId="9" applyNumberFormat="1" applyFont="1" applyFill="1" applyBorder="1" applyAlignment="1">
      <alignment horizontal="center" vertical="center" wrapText="1"/>
    </xf>
    <xf numFmtId="166" fontId="2" fillId="0" borderId="3" xfId="1" applyNumberFormat="1" applyFont="1" applyFill="1" applyBorder="1" applyAlignment="1">
      <alignment horizontal="center" vertical="center" wrapText="1"/>
    </xf>
    <xf numFmtId="165" fontId="2" fillId="0" borderId="3" xfId="9" applyNumberFormat="1" applyFont="1" applyFill="1" applyBorder="1" applyAlignment="1">
      <alignment horizontal="center" vertical="top" wrapText="1"/>
    </xf>
    <xf numFmtId="168" fontId="2" fillId="0" borderId="3" xfId="10" applyNumberFormat="1" applyFont="1" applyFill="1" applyBorder="1" applyAlignment="1">
      <alignment horizontal="center" vertical="center" wrapText="1"/>
    </xf>
    <xf numFmtId="165" fontId="2" fillId="0" borderId="10" xfId="9" applyNumberFormat="1" applyFont="1" applyFill="1" applyBorder="1" applyAlignment="1">
      <alignment horizontal="center" vertical="center" wrapText="1"/>
    </xf>
    <xf numFmtId="165" fontId="2" fillId="0" borderId="11" xfId="9" applyNumberFormat="1" applyFont="1" applyFill="1" applyBorder="1" applyAlignment="1">
      <alignment horizontal="center" vertical="center" wrapText="1"/>
    </xf>
    <xf numFmtId="165" fontId="2" fillId="0" borderId="8" xfId="9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8" applyFont="1" applyFill="1" applyAlignment="1">
      <alignment horizontal="center" vertical="center" wrapText="1"/>
    </xf>
    <xf numFmtId="0" fontId="2" fillId="0" borderId="5" xfId="8" applyFont="1" applyFill="1" applyBorder="1" applyAlignment="1">
      <alignment horizontal="center" vertical="center" wrapText="1"/>
    </xf>
    <xf numFmtId="165" fontId="2" fillId="0" borderId="5" xfId="9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165" fontId="2" fillId="0" borderId="5" xfId="9" applyNumberFormat="1" applyFont="1" applyFill="1" applyBorder="1" applyAlignment="1">
      <alignment horizontal="center" vertical="top" wrapText="1"/>
    </xf>
    <xf numFmtId="168" fontId="2" fillId="0" borderId="5" xfId="10" applyNumberFormat="1" applyFont="1" applyFill="1" applyBorder="1" applyAlignment="1">
      <alignment horizontal="center" vertical="center" wrapText="1"/>
    </xf>
    <xf numFmtId="165" fontId="2" fillId="0" borderId="12" xfId="9" applyNumberFormat="1" applyFont="1" applyFill="1" applyBorder="1" applyAlignment="1">
      <alignment horizontal="center" vertical="center" wrapText="1"/>
    </xf>
    <xf numFmtId="165" fontId="2" fillId="0" borderId="1" xfId="9" applyNumberFormat="1" applyFont="1" applyFill="1" applyBorder="1" applyAlignment="1">
      <alignment horizontal="center" vertical="center" wrapText="1"/>
    </xf>
    <xf numFmtId="165" fontId="2" fillId="0" borderId="9" xfId="9" applyNumberFormat="1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center" vertical="center" wrapText="1"/>
    </xf>
    <xf numFmtId="165" fontId="2" fillId="0" borderId="4" xfId="9" applyNumberFormat="1" applyFont="1" applyFill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165" fontId="2" fillId="0" borderId="4" xfId="9" applyNumberFormat="1" applyFont="1" applyFill="1" applyBorder="1" applyAlignment="1">
      <alignment horizontal="center" vertical="top" wrapText="1"/>
    </xf>
    <xf numFmtId="168" fontId="2" fillId="0" borderId="4" xfId="10" applyNumberFormat="1" applyFont="1" applyFill="1" applyBorder="1" applyAlignment="1">
      <alignment horizontal="center" vertical="center" wrapText="1"/>
    </xf>
    <xf numFmtId="166" fontId="2" fillId="0" borderId="2" xfId="9" applyNumberFormat="1" applyFont="1" applyFill="1" applyBorder="1" applyAlignment="1">
      <alignment horizontal="center" vertical="center" wrapText="1"/>
    </xf>
    <xf numFmtId="166" fontId="2" fillId="0" borderId="0" xfId="8" applyNumberFormat="1" applyFont="1" applyFill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165" fontId="2" fillId="0" borderId="2" xfId="9" applyNumberFormat="1" applyFont="1" applyFill="1" applyBorder="1" applyAlignment="1">
      <alignment horizontal="center" vertical="center" wrapText="1"/>
    </xf>
    <xf numFmtId="168" fontId="2" fillId="0" borderId="2" xfId="10" applyNumberFormat="1" applyFont="1" applyFill="1" applyBorder="1" applyAlignment="1">
      <alignment horizontal="center" vertical="center" wrapText="1"/>
    </xf>
    <xf numFmtId="165" fontId="14" fillId="0" borderId="2" xfId="9" applyNumberFormat="1" applyFont="1" applyFill="1" applyBorder="1" applyAlignment="1">
      <alignment horizontal="center" vertical="center" wrapText="1"/>
    </xf>
    <xf numFmtId="165" fontId="2" fillId="0" borderId="2" xfId="9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6" fontId="2" fillId="0" borderId="2" xfId="9" applyNumberFormat="1" applyFont="1" applyFill="1" applyBorder="1" applyAlignment="1">
      <alignment horizontal="left" vertical="center" wrapText="1"/>
    </xf>
    <xf numFmtId="166" fontId="2" fillId="0" borderId="2" xfId="9" applyNumberFormat="1" applyFont="1" applyFill="1" applyBorder="1" applyAlignment="1">
      <alignment horizontal="left" vertical="top" wrapText="1"/>
    </xf>
    <xf numFmtId="168" fontId="2" fillId="0" borderId="2" xfId="9" applyNumberFormat="1" applyFont="1" applyFill="1" applyBorder="1" applyAlignment="1">
      <alignment horizontal="left" vertical="top" wrapText="1"/>
    </xf>
    <xf numFmtId="166" fontId="3" fillId="0" borderId="2" xfId="9" applyNumberFormat="1" applyFont="1" applyFill="1" applyBorder="1" applyAlignment="1">
      <alignment horizontal="left" vertical="top" wrapText="1"/>
    </xf>
    <xf numFmtId="166" fontId="16" fillId="0" borderId="2" xfId="9" applyNumberFormat="1" applyFont="1" applyFill="1" applyBorder="1" applyAlignment="1">
      <alignment horizontal="left" vertical="center" wrapText="1"/>
    </xf>
    <xf numFmtId="166" fontId="3" fillId="0" borderId="0" xfId="8" applyNumberFormat="1" applyFont="1" applyFill="1" applyAlignment="1">
      <alignment horizontal="center" vertical="center" wrapText="1"/>
    </xf>
    <xf numFmtId="0" fontId="3" fillId="0" borderId="0" xfId="8" applyFont="1" applyFill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65" fontId="3" fillId="0" borderId="2" xfId="9" applyNumberFormat="1" applyFont="1" applyFill="1" applyBorder="1" applyAlignment="1">
      <alignment horizontal="left" vertical="center" wrapText="1"/>
    </xf>
    <xf numFmtId="166" fontId="3" fillId="0" borderId="2" xfId="9" applyNumberFormat="1" applyFont="1" applyFill="1" applyBorder="1" applyAlignment="1">
      <alignment horizontal="left" vertical="center" wrapText="1"/>
    </xf>
    <xf numFmtId="168" fontId="3" fillId="0" borderId="2" xfId="10" applyNumberFormat="1" applyFont="1" applyFill="1" applyBorder="1" applyAlignment="1">
      <alignment horizontal="left" vertical="center" wrapText="1"/>
    </xf>
    <xf numFmtId="164" fontId="16" fillId="0" borderId="2" xfId="9" applyFont="1" applyFill="1" applyBorder="1" applyAlignment="1">
      <alignment horizontal="left" vertical="center" wrapText="1"/>
    </xf>
    <xf numFmtId="164" fontId="2" fillId="0" borderId="0" xfId="9" applyFont="1" applyFill="1" applyAlignment="1">
      <alignment horizontal="center" vertical="center" wrapText="1"/>
    </xf>
    <xf numFmtId="0" fontId="2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165" fontId="3" fillId="0" borderId="3" xfId="9" applyNumberFormat="1" applyFont="1" applyFill="1" applyBorder="1"/>
    <xf numFmtId="166" fontId="3" fillId="0" borderId="3" xfId="9" applyNumberFormat="1" applyFont="1" applyFill="1" applyBorder="1"/>
    <xf numFmtId="0" fontId="16" fillId="0" borderId="3" xfId="8" applyFont="1" applyFill="1" applyBorder="1" applyAlignment="1">
      <alignment horizontal="center" vertical="center" wrapText="1"/>
    </xf>
    <xf numFmtId="167" fontId="2" fillId="0" borderId="0" xfId="8" applyNumberFormat="1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165" fontId="3" fillId="0" borderId="2" xfId="9" applyNumberFormat="1" applyFont="1" applyFill="1" applyBorder="1" applyAlignment="1"/>
    <xf numFmtId="166" fontId="3" fillId="0" borderId="2" xfId="9" applyNumberFormat="1" applyFont="1" applyFill="1" applyBorder="1" applyAlignment="1">
      <alignment vertical="top"/>
    </xf>
    <xf numFmtId="0" fontId="15" fillId="0" borderId="2" xfId="0" applyFont="1" applyFill="1" applyBorder="1"/>
    <xf numFmtId="165" fontId="3" fillId="0" borderId="2" xfId="9" applyNumberFormat="1" applyFont="1" applyFill="1" applyBorder="1"/>
    <xf numFmtId="165" fontId="3" fillId="0" borderId="2" xfId="9" applyNumberFormat="1" applyFont="1" applyFill="1" applyBorder="1" applyAlignment="1">
      <alignment vertical="top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165" fontId="3" fillId="0" borderId="2" xfId="9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/>
    <xf numFmtId="165" fontId="3" fillId="0" borderId="11" xfId="9" applyNumberFormat="1" applyFont="1" applyFill="1" applyBorder="1"/>
    <xf numFmtId="165" fontId="3" fillId="0" borderId="11" xfId="9" applyNumberFormat="1" applyFont="1" applyFill="1" applyBorder="1" applyAlignment="1">
      <alignment vertical="top"/>
    </xf>
    <xf numFmtId="168" fontId="3" fillId="0" borderId="11" xfId="10" applyNumberFormat="1" applyFont="1" applyFill="1" applyBorder="1" applyAlignment="1">
      <alignment vertical="top"/>
    </xf>
    <xf numFmtId="166" fontId="3" fillId="0" borderId="11" xfId="9" applyNumberFormat="1" applyFont="1" applyFill="1" applyBorder="1" applyAlignment="1">
      <alignment vertical="top"/>
    </xf>
    <xf numFmtId="166" fontId="3" fillId="0" borderId="11" xfId="9" applyNumberFormat="1" applyFont="1" applyFill="1" applyBorder="1" applyAlignment="1">
      <alignment horizontal="left" vertical="center" wrapText="1"/>
    </xf>
    <xf numFmtId="166" fontId="2" fillId="0" borderId="11" xfId="9" applyNumberFormat="1" applyFont="1" applyFill="1" applyBorder="1" applyAlignment="1">
      <alignment horizontal="left" vertical="center" wrapText="1"/>
    </xf>
    <xf numFmtId="0" fontId="15" fillId="0" borderId="11" xfId="0" applyFont="1" applyFill="1" applyBorder="1"/>
    <xf numFmtId="164" fontId="2" fillId="0" borderId="0" xfId="9" applyFont="1" applyFill="1" applyBorder="1" applyAlignment="1">
      <alignment horizontal="center" vertical="center" wrapText="1"/>
    </xf>
    <xf numFmtId="165" fontId="2" fillId="0" borderId="0" xfId="9" applyNumberFormat="1" applyFont="1" applyFill="1"/>
    <xf numFmtId="165" fontId="2" fillId="0" borderId="0" xfId="9" applyNumberFormat="1" applyFont="1" applyFill="1" applyAlignment="1">
      <alignment vertical="top"/>
    </xf>
    <xf numFmtId="168" fontId="3" fillId="0" borderId="0" xfId="10" applyNumberFormat="1" applyFont="1" applyFill="1" applyAlignment="1">
      <alignment vertical="top"/>
    </xf>
    <xf numFmtId="166" fontId="3" fillId="0" borderId="0" xfId="9" applyNumberFormat="1" applyFont="1" applyFill="1" applyAlignment="1">
      <alignment vertical="top"/>
    </xf>
    <xf numFmtId="166" fontId="15" fillId="0" borderId="0" xfId="9" applyNumberFormat="1" applyFont="1" applyFill="1" applyAlignment="1">
      <alignment horizontal="center" vertical="top"/>
    </xf>
    <xf numFmtId="166" fontId="2" fillId="0" borderId="0" xfId="9" applyNumberFormat="1" applyFont="1" applyFill="1" applyAlignment="1">
      <alignment horizontal="center" vertical="top"/>
    </xf>
    <xf numFmtId="166" fontId="2" fillId="0" borderId="0" xfId="9" applyNumberFormat="1" applyFont="1" applyFill="1" applyAlignment="1">
      <alignment vertical="top"/>
    </xf>
    <xf numFmtId="0" fontId="16" fillId="0" borderId="0" xfId="0" applyFont="1" applyFill="1"/>
    <xf numFmtId="0" fontId="15" fillId="0" borderId="0" xfId="0" applyFont="1" applyFill="1"/>
  </cellXfs>
  <cellStyles count="11">
    <cellStyle name="Comma" xfId="9" builtinId="3"/>
    <cellStyle name="Comma 2" xfId="2"/>
    <cellStyle name="Comma 3" xfId="3"/>
    <cellStyle name="Comma 4" xfId="1"/>
    <cellStyle name="Normal" xfId="0" builtinId="0"/>
    <cellStyle name="Normal 2" xfId="4"/>
    <cellStyle name="Normal 2 2" xfId="5"/>
    <cellStyle name="Normal 2_Thôn Xuân  dang lam" xfId="6"/>
    <cellStyle name="Normal 3" xfId="7"/>
    <cellStyle name="Normal 4" xfId="8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27"/>
  <sheetViews>
    <sheetView tabSelected="1" view="pageBreakPreview" zoomScale="87" zoomScaleNormal="75" zoomScaleSheetLayoutView="87" workbookViewId="0">
      <selection activeCell="D117" sqref="D117"/>
    </sheetView>
  </sheetViews>
  <sheetFormatPr defaultColWidth="9.140625" defaultRowHeight="18.75" x14ac:dyDescent="0.3"/>
  <cols>
    <col min="1" max="1" width="6" style="40" customWidth="1"/>
    <col min="2" max="2" width="24.5703125" style="40" customWidth="1"/>
    <col min="3" max="3" width="22.5703125" style="40" hidden="1" customWidth="1"/>
    <col min="4" max="4" width="14" style="117" customWidth="1"/>
    <col min="5" max="5" width="12.5703125" style="89" customWidth="1"/>
    <col min="6" max="6" width="14.140625" style="118" customWidth="1"/>
    <col min="7" max="7" width="20.42578125" style="118" customWidth="1"/>
    <col min="8" max="8" width="10" style="119" customWidth="1"/>
    <col min="9" max="9" width="11.28515625" style="120" customWidth="1"/>
    <col min="10" max="10" width="12.28515625" style="120" customWidth="1"/>
    <col min="11" max="11" width="15.42578125" style="120" customWidth="1"/>
    <col min="12" max="12" width="12.140625" style="120" customWidth="1"/>
    <col min="13" max="13" width="18.85546875" style="120" customWidth="1"/>
    <col min="14" max="14" width="17.28515625" style="125" customWidth="1"/>
    <col min="15" max="15" width="27.5703125" style="40" customWidth="1"/>
    <col min="16" max="16" width="9.140625" style="40"/>
    <col min="17" max="17" width="12.28515625" style="40" customWidth="1"/>
    <col min="18" max="16384" width="9.140625" style="40"/>
  </cols>
  <sheetData>
    <row r="1" spans="1:17" ht="22.5" customHeight="1" x14ac:dyDescent="0.3">
      <c r="A1" s="37" t="s">
        <v>164</v>
      </c>
      <c r="B1" s="37"/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7"/>
      <c r="O1" s="39"/>
    </row>
    <row r="2" spans="1:17" ht="21" customHeight="1" x14ac:dyDescent="0.3">
      <c r="A2" s="37" t="s">
        <v>20</v>
      </c>
      <c r="B2" s="37"/>
      <c r="C2" s="37"/>
      <c r="D2" s="37"/>
      <c r="E2" s="37"/>
      <c r="F2" s="38"/>
      <c r="G2" s="38"/>
      <c r="H2" s="38"/>
      <c r="I2" s="38"/>
      <c r="J2" s="38"/>
      <c r="K2" s="38"/>
      <c r="L2" s="38"/>
      <c r="M2" s="38"/>
      <c r="N2" s="37"/>
      <c r="O2" s="39"/>
    </row>
    <row r="3" spans="1:17" ht="21.75" customHeight="1" x14ac:dyDescent="0.3">
      <c r="A3" s="37" t="s">
        <v>39</v>
      </c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38"/>
      <c r="N3" s="37"/>
      <c r="O3" s="39"/>
    </row>
    <row r="4" spans="1:17" ht="22.5" customHeight="1" x14ac:dyDescent="0.3">
      <c r="A4" s="41" t="s">
        <v>189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39"/>
    </row>
    <row r="5" spans="1:17" ht="23.25" customHeight="1" x14ac:dyDescent="0.3">
      <c r="A5" s="42" t="s">
        <v>1</v>
      </c>
      <c r="B5" s="42" t="s">
        <v>7</v>
      </c>
      <c r="C5" s="43" t="s">
        <v>106</v>
      </c>
      <c r="D5" s="44" t="s">
        <v>107</v>
      </c>
      <c r="E5" s="45" t="s">
        <v>115</v>
      </c>
      <c r="F5" s="44" t="s">
        <v>116</v>
      </c>
      <c r="G5" s="46" t="s">
        <v>108</v>
      </c>
      <c r="H5" s="47" t="s">
        <v>109</v>
      </c>
      <c r="I5" s="48" t="s">
        <v>110</v>
      </c>
      <c r="J5" s="49"/>
      <c r="K5" s="49"/>
      <c r="L5" s="49"/>
      <c r="M5" s="50"/>
      <c r="N5" s="51" t="s">
        <v>0</v>
      </c>
      <c r="O5" s="52"/>
      <c r="P5" s="53"/>
      <c r="Q5" s="53"/>
    </row>
    <row r="6" spans="1:17" ht="18" customHeight="1" x14ac:dyDescent="0.3">
      <c r="A6" s="42"/>
      <c r="B6" s="42"/>
      <c r="C6" s="54"/>
      <c r="D6" s="55"/>
      <c r="E6" s="56"/>
      <c r="F6" s="55"/>
      <c r="G6" s="57"/>
      <c r="H6" s="58"/>
      <c r="I6" s="59"/>
      <c r="J6" s="60"/>
      <c r="K6" s="60"/>
      <c r="L6" s="60"/>
      <c r="M6" s="61"/>
      <c r="N6" s="51"/>
      <c r="O6" s="52"/>
      <c r="P6" s="53"/>
      <c r="Q6" s="53"/>
    </row>
    <row r="7" spans="1:17" ht="131.25" customHeight="1" x14ac:dyDescent="0.3">
      <c r="A7" s="42"/>
      <c r="B7" s="42"/>
      <c r="C7" s="62"/>
      <c r="D7" s="63"/>
      <c r="E7" s="64"/>
      <c r="F7" s="63"/>
      <c r="G7" s="65"/>
      <c r="H7" s="66"/>
      <c r="I7" s="67" t="s">
        <v>112</v>
      </c>
      <c r="J7" s="67" t="s">
        <v>111</v>
      </c>
      <c r="K7" s="67" t="s">
        <v>113</v>
      </c>
      <c r="L7" s="67" t="s">
        <v>114</v>
      </c>
      <c r="M7" s="67" t="s">
        <v>48</v>
      </c>
      <c r="N7" s="51"/>
      <c r="O7" s="52"/>
      <c r="P7" s="53"/>
      <c r="Q7" s="68" t="e">
        <v>#REF!</v>
      </c>
    </row>
    <row r="8" spans="1:17" ht="31.5" customHeight="1" x14ac:dyDescent="0.3">
      <c r="A8" s="69"/>
      <c r="B8" s="69" t="s">
        <v>2</v>
      </c>
      <c r="C8" s="69"/>
      <c r="D8" s="70">
        <f>SUM(D10:D118)</f>
        <v>241833</v>
      </c>
      <c r="E8" s="70">
        <f>SUM(E10:E118)</f>
        <v>91284.900000000009</v>
      </c>
      <c r="F8" s="70">
        <f>SUM(F10:F118)</f>
        <v>150548.09999999995</v>
      </c>
      <c r="G8" s="70">
        <f>SUM(G10:G118)</f>
        <v>31261.5</v>
      </c>
      <c r="H8" s="71"/>
      <c r="I8" s="70">
        <f>SUM(I10:I118)</f>
        <v>508</v>
      </c>
      <c r="J8" s="70">
        <f>SUM(J10:J118)</f>
        <v>487</v>
      </c>
      <c r="K8" s="70"/>
      <c r="L8" s="70"/>
      <c r="M8" s="72">
        <f>SUM(M10:M118)</f>
        <v>1096054800</v>
      </c>
      <c r="N8" s="73">
        <f>SUM(N10:N118)</f>
        <v>0</v>
      </c>
      <c r="O8" s="52"/>
      <c r="P8" s="53"/>
      <c r="Q8" s="68"/>
    </row>
    <row r="9" spans="1:17" ht="27.75" customHeight="1" x14ac:dyDescent="0.3">
      <c r="A9" s="74" t="s">
        <v>8</v>
      </c>
      <c r="B9" s="74"/>
      <c r="C9" s="75"/>
      <c r="D9" s="76"/>
      <c r="E9" s="76"/>
      <c r="F9" s="77"/>
      <c r="G9" s="77"/>
      <c r="H9" s="78"/>
      <c r="I9" s="79"/>
      <c r="J9" s="79"/>
      <c r="K9" s="79"/>
      <c r="L9" s="79"/>
      <c r="M9" s="79"/>
      <c r="N9" s="80"/>
      <c r="O9" s="68"/>
      <c r="P9" s="81">
        <v>0</v>
      </c>
      <c r="Q9" s="82"/>
    </row>
    <row r="10" spans="1:17" s="89" customFormat="1" ht="33" customHeight="1" x14ac:dyDescent="0.3">
      <c r="A10" s="75">
        <v>1</v>
      </c>
      <c r="B10" s="83" t="s">
        <v>151</v>
      </c>
      <c r="C10" s="83"/>
      <c r="D10" s="84">
        <v>1452</v>
      </c>
      <c r="E10" s="85">
        <f t="shared" ref="E10:E58" si="0">D10-F10</f>
        <v>960</v>
      </c>
      <c r="F10" s="84">
        <v>492</v>
      </c>
      <c r="G10" s="84">
        <v>60</v>
      </c>
      <c r="H10" s="86">
        <f>G10/F10</f>
        <v>0.12195121951219512</v>
      </c>
      <c r="I10" s="85">
        <v>4</v>
      </c>
      <c r="J10" s="85">
        <v>3</v>
      </c>
      <c r="K10" s="85">
        <v>16166</v>
      </c>
      <c r="L10" s="85">
        <v>30</v>
      </c>
      <c r="M10" s="76">
        <f>I10*J10*K10*L10</f>
        <v>5819760</v>
      </c>
      <c r="N10" s="87"/>
      <c r="O10" s="88"/>
      <c r="P10" s="68"/>
      <c r="Q10" s="53"/>
    </row>
    <row r="11" spans="1:17" s="89" customFormat="1" ht="33" customHeight="1" x14ac:dyDescent="0.3">
      <c r="A11" s="90">
        <f>IF(B11=B10,A10,A10+1)</f>
        <v>2</v>
      </c>
      <c r="B11" s="83" t="s">
        <v>45</v>
      </c>
      <c r="C11" s="83"/>
      <c r="D11" s="91">
        <v>1276</v>
      </c>
      <c r="E11" s="85">
        <f t="shared" si="0"/>
        <v>484</v>
      </c>
      <c r="F11" s="91">
        <v>792</v>
      </c>
      <c r="G11" s="91">
        <v>120</v>
      </c>
      <c r="H11" s="86">
        <f t="shared" ref="H11:H58" si="1">G11/F11</f>
        <v>0.15151515151515152</v>
      </c>
      <c r="I11" s="92">
        <v>4</v>
      </c>
      <c r="J11" s="92">
        <v>2</v>
      </c>
      <c r="K11" s="85">
        <v>16166</v>
      </c>
      <c r="L11" s="85">
        <v>30</v>
      </c>
      <c r="M11" s="76">
        <f t="shared" ref="M11:M58" si="2">I11*J11*K11*L11</f>
        <v>3879840</v>
      </c>
      <c r="N11" s="93"/>
      <c r="O11" s="88"/>
      <c r="P11" s="94"/>
      <c r="Q11" s="53"/>
    </row>
    <row r="12" spans="1:17" s="89" customFormat="1" ht="33" customHeight="1" x14ac:dyDescent="0.3">
      <c r="A12" s="90">
        <f>IF(B12=B11,A11,A11+1)</f>
        <v>3</v>
      </c>
      <c r="B12" s="83" t="s">
        <v>44</v>
      </c>
      <c r="C12" s="83"/>
      <c r="D12" s="91">
        <v>1848</v>
      </c>
      <c r="E12" s="85">
        <f t="shared" si="0"/>
        <v>406.09999999999991</v>
      </c>
      <c r="F12" s="91">
        <v>1441.9</v>
      </c>
      <c r="G12" s="91">
        <v>144</v>
      </c>
      <c r="H12" s="86">
        <f t="shared" si="1"/>
        <v>9.9868229419515911E-2</v>
      </c>
      <c r="I12" s="92">
        <v>4</v>
      </c>
      <c r="J12" s="92">
        <v>6</v>
      </c>
      <c r="K12" s="85">
        <v>16166</v>
      </c>
      <c r="L12" s="85">
        <v>30</v>
      </c>
      <c r="M12" s="76">
        <f t="shared" si="2"/>
        <v>11639520</v>
      </c>
      <c r="N12" s="93"/>
      <c r="O12" s="88"/>
      <c r="P12" s="94"/>
      <c r="Q12" s="53"/>
    </row>
    <row r="13" spans="1:17" s="89" customFormat="1" ht="33" customHeight="1" x14ac:dyDescent="0.3">
      <c r="A13" s="90">
        <f t="shared" ref="A13:A55" si="3">IF(B13=B12,A12,A12+1)</f>
        <v>4</v>
      </c>
      <c r="B13" s="83" t="s">
        <v>49</v>
      </c>
      <c r="C13" s="83"/>
      <c r="D13" s="91">
        <v>1380</v>
      </c>
      <c r="E13" s="85">
        <f t="shared" si="0"/>
        <v>804</v>
      </c>
      <c r="F13" s="91">
        <v>576</v>
      </c>
      <c r="G13" s="91">
        <v>180</v>
      </c>
      <c r="H13" s="86">
        <f t="shared" si="1"/>
        <v>0.3125</v>
      </c>
      <c r="I13" s="92">
        <v>6</v>
      </c>
      <c r="J13" s="92">
        <v>5</v>
      </c>
      <c r="K13" s="85">
        <v>16166</v>
      </c>
      <c r="L13" s="85">
        <v>30</v>
      </c>
      <c r="M13" s="76">
        <f t="shared" si="2"/>
        <v>14549400</v>
      </c>
      <c r="N13" s="93"/>
      <c r="O13" s="88"/>
      <c r="P13" s="94"/>
      <c r="Q13" s="53"/>
    </row>
    <row r="14" spans="1:17" s="89" customFormat="1" ht="24.75" customHeight="1" x14ac:dyDescent="0.3">
      <c r="A14" s="90">
        <f t="shared" si="3"/>
        <v>5</v>
      </c>
      <c r="B14" s="83" t="s">
        <v>50</v>
      </c>
      <c r="C14" s="83"/>
      <c r="D14" s="91">
        <v>2592</v>
      </c>
      <c r="E14" s="85">
        <f t="shared" si="0"/>
        <v>958.2</v>
      </c>
      <c r="F14" s="91">
        <v>1633.8</v>
      </c>
      <c r="G14" s="91">
        <v>127.9</v>
      </c>
      <c r="H14" s="86">
        <f t="shared" si="1"/>
        <v>7.8283755661647692E-2</v>
      </c>
      <c r="I14" s="92">
        <v>4</v>
      </c>
      <c r="J14" s="92">
        <v>7</v>
      </c>
      <c r="K14" s="85">
        <v>16166</v>
      </c>
      <c r="L14" s="85">
        <v>30</v>
      </c>
      <c r="M14" s="76">
        <f t="shared" si="2"/>
        <v>13579440</v>
      </c>
      <c r="N14" s="93"/>
      <c r="O14" s="88"/>
      <c r="P14" s="94"/>
      <c r="Q14" s="53"/>
    </row>
    <row r="15" spans="1:17" s="89" customFormat="1" ht="34.5" customHeight="1" x14ac:dyDescent="0.3">
      <c r="A15" s="90">
        <f t="shared" si="3"/>
        <v>6</v>
      </c>
      <c r="B15" s="83" t="s">
        <v>187</v>
      </c>
      <c r="C15" s="83"/>
      <c r="D15" s="91">
        <v>1608</v>
      </c>
      <c r="E15" s="85">
        <f t="shared" si="0"/>
        <v>864.4</v>
      </c>
      <c r="F15" s="91">
        <v>743.6</v>
      </c>
      <c r="G15" s="91">
        <v>252.2</v>
      </c>
      <c r="H15" s="86">
        <f t="shared" si="1"/>
        <v>0.33916083916083911</v>
      </c>
      <c r="I15" s="92">
        <v>6</v>
      </c>
      <c r="J15" s="92">
        <v>1</v>
      </c>
      <c r="K15" s="85">
        <v>16166</v>
      </c>
      <c r="L15" s="85">
        <v>30</v>
      </c>
      <c r="M15" s="76">
        <f t="shared" si="2"/>
        <v>2909880</v>
      </c>
      <c r="N15" s="93"/>
      <c r="O15" s="88"/>
      <c r="P15" s="94"/>
      <c r="Q15" s="53"/>
    </row>
    <row r="16" spans="1:17" s="89" customFormat="1" ht="24.75" customHeight="1" x14ac:dyDescent="0.3">
      <c r="A16" s="90">
        <f t="shared" si="3"/>
        <v>7</v>
      </c>
      <c r="B16" s="83" t="s">
        <v>51</v>
      </c>
      <c r="C16" s="83" t="s">
        <v>117</v>
      </c>
      <c r="D16" s="91">
        <v>2820</v>
      </c>
      <c r="E16" s="85">
        <f t="shared" si="0"/>
        <v>1308</v>
      </c>
      <c r="F16" s="91">
        <v>1512</v>
      </c>
      <c r="G16" s="91">
        <v>144</v>
      </c>
      <c r="H16" s="86">
        <f t="shared" si="1"/>
        <v>9.5238095238095233E-2</v>
      </c>
      <c r="I16" s="92">
        <v>4</v>
      </c>
      <c r="J16" s="92">
        <v>2</v>
      </c>
      <c r="K16" s="85">
        <v>16166</v>
      </c>
      <c r="L16" s="85">
        <v>30</v>
      </c>
      <c r="M16" s="76">
        <f t="shared" si="2"/>
        <v>3879840</v>
      </c>
      <c r="N16" s="93"/>
      <c r="O16" s="88"/>
      <c r="P16" s="94"/>
      <c r="Q16" s="53"/>
    </row>
    <row r="17" spans="1:17" s="89" customFormat="1" ht="28.5" customHeight="1" x14ac:dyDescent="0.3">
      <c r="A17" s="90">
        <f t="shared" si="3"/>
        <v>8</v>
      </c>
      <c r="B17" s="83" t="s">
        <v>9</v>
      </c>
      <c r="C17" s="83" t="s">
        <v>152</v>
      </c>
      <c r="D17" s="91">
        <v>2040</v>
      </c>
      <c r="E17" s="85">
        <f t="shared" si="0"/>
        <v>852</v>
      </c>
      <c r="F17" s="91">
        <v>1188</v>
      </c>
      <c r="G17" s="91">
        <v>168</v>
      </c>
      <c r="H17" s="86">
        <f t="shared" si="1"/>
        <v>0.14141414141414141</v>
      </c>
      <c r="I17" s="92">
        <v>4</v>
      </c>
      <c r="J17" s="92">
        <v>2</v>
      </c>
      <c r="K17" s="85">
        <v>16166</v>
      </c>
      <c r="L17" s="85">
        <v>30</v>
      </c>
      <c r="M17" s="76">
        <f t="shared" si="2"/>
        <v>3879840</v>
      </c>
      <c r="N17" s="93"/>
      <c r="O17" s="88"/>
      <c r="P17" s="94"/>
      <c r="Q17" s="53"/>
    </row>
    <row r="18" spans="1:17" s="89" customFormat="1" ht="24.75" customHeight="1" x14ac:dyDescent="0.3">
      <c r="A18" s="90">
        <f t="shared" si="3"/>
        <v>9</v>
      </c>
      <c r="B18" s="83" t="s">
        <v>52</v>
      </c>
      <c r="C18" s="83" t="s">
        <v>105</v>
      </c>
      <c r="D18" s="91">
        <v>2004</v>
      </c>
      <c r="E18" s="85">
        <f t="shared" si="0"/>
        <v>681.7</v>
      </c>
      <c r="F18" s="91">
        <v>1322.3</v>
      </c>
      <c r="G18" s="91">
        <v>64.3</v>
      </c>
      <c r="H18" s="86">
        <f t="shared" si="1"/>
        <v>4.8627391666036454E-2</v>
      </c>
      <c r="I18" s="92">
        <v>4</v>
      </c>
      <c r="J18" s="92">
        <v>3</v>
      </c>
      <c r="K18" s="85">
        <v>16166</v>
      </c>
      <c r="L18" s="85">
        <v>30</v>
      </c>
      <c r="M18" s="76">
        <f t="shared" si="2"/>
        <v>5819760</v>
      </c>
      <c r="N18" s="93"/>
      <c r="O18" s="88"/>
      <c r="P18" s="94"/>
      <c r="Q18" s="53"/>
    </row>
    <row r="19" spans="1:17" s="89" customFormat="1" ht="31.5" customHeight="1" x14ac:dyDescent="0.3">
      <c r="A19" s="90">
        <f t="shared" si="3"/>
        <v>10</v>
      </c>
      <c r="B19" s="83" t="s">
        <v>53</v>
      </c>
      <c r="C19" s="83" t="s">
        <v>120</v>
      </c>
      <c r="D19" s="91">
        <v>1668</v>
      </c>
      <c r="E19" s="85">
        <f t="shared" si="0"/>
        <v>899.4</v>
      </c>
      <c r="F19" s="91">
        <v>768.6</v>
      </c>
      <c r="G19" s="91">
        <v>240.6</v>
      </c>
      <c r="H19" s="86">
        <f t="shared" si="1"/>
        <v>0.31303669008587037</v>
      </c>
      <c r="I19" s="92">
        <v>6</v>
      </c>
      <c r="J19" s="92">
        <v>5</v>
      </c>
      <c r="K19" s="85">
        <v>16166</v>
      </c>
      <c r="L19" s="85">
        <v>30</v>
      </c>
      <c r="M19" s="76">
        <f t="shared" si="2"/>
        <v>14549400</v>
      </c>
      <c r="N19" s="93"/>
      <c r="O19" s="88"/>
      <c r="P19" s="94"/>
      <c r="Q19" s="53"/>
    </row>
    <row r="20" spans="1:17" s="89" customFormat="1" ht="36.75" customHeight="1" x14ac:dyDescent="0.3">
      <c r="A20" s="90">
        <f t="shared" si="3"/>
        <v>11</v>
      </c>
      <c r="B20" s="83" t="s">
        <v>54</v>
      </c>
      <c r="C20" s="83" t="s">
        <v>122</v>
      </c>
      <c r="D20" s="91">
        <v>2052</v>
      </c>
      <c r="E20" s="85">
        <f t="shared" si="0"/>
        <v>864</v>
      </c>
      <c r="F20" s="91">
        <v>1188</v>
      </c>
      <c r="G20" s="91">
        <v>504</v>
      </c>
      <c r="H20" s="86">
        <f t="shared" si="1"/>
        <v>0.42424242424242425</v>
      </c>
      <c r="I20" s="92">
        <v>6</v>
      </c>
      <c r="J20" s="92">
        <v>6</v>
      </c>
      <c r="K20" s="85">
        <v>16166</v>
      </c>
      <c r="L20" s="85">
        <v>30</v>
      </c>
      <c r="M20" s="76">
        <f t="shared" si="2"/>
        <v>17459280</v>
      </c>
      <c r="N20" s="93"/>
      <c r="O20" s="88"/>
      <c r="P20" s="94"/>
      <c r="Q20" s="53"/>
    </row>
    <row r="21" spans="1:17" s="89" customFormat="1" ht="24.75" customHeight="1" x14ac:dyDescent="0.3">
      <c r="A21" s="90">
        <f t="shared" si="3"/>
        <v>12</v>
      </c>
      <c r="B21" s="83" t="s">
        <v>55</v>
      </c>
      <c r="C21" s="83"/>
      <c r="D21" s="91">
        <v>2004</v>
      </c>
      <c r="E21" s="85">
        <f t="shared" si="0"/>
        <v>1236</v>
      </c>
      <c r="F21" s="91">
        <v>768</v>
      </c>
      <c r="G21" s="91">
        <v>360</v>
      </c>
      <c r="H21" s="86">
        <f t="shared" si="1"/>
        <v>0.46875</v>
      </c>
      <c r="I21" s="92">
        <v>6</v>
      </c>
      <c r="J21" s="92">
        <v>5</v>
      </c>
      <c r="K21" s="85">
        <v>16166</v>
      </c>
      <c r="L21" s="85">
        <v>30</v>
      </c>
      <c r="M21" s="76">
        <f t="shared" si="2"/>
        <v>14549400</v>
      </c>
      <c r="N21" s="93"/>
      <c r="O21" s="88"/>
      <c r="P21" s="94"/>
      <c r="Q21" s="53"/>
    </row>
    <row r="22" spans="1:17" s="89" customFormat="1" ht="27" customHeight="1" x14ac:dyDescent="0.3">
      <c r="A22" s="90">
        <f t="shared" si="3"/>
        <v>13</v>
      </c>
      <c r="B22" s="83" t="s">
        <v>10</v>
      </c>
      <c r="C22" s="83" t="s">
        <v>121</v>
      </c>
      <c r="D22" s="91">
        <v>2100</v>
      </c>
      <c r="E22" s="85">
        <f t="shared" si="0"/>
        <v>672</v>
      </c>
      <c r="F22" s="91">
        <v>1428</v>
      </c>
      <c r="G22" s="91">
        <v>204</v>
      </c>
      <c r="H22" s="86">
        <f t="shared" si="1"/>
        <v>0.14285714285714285</v>
      </c>
      <c r="I22" s="92">
        <v>4</v>
      </c>
      <c r="J22" s="92">
        <v>5</v>
      </c>
      <c r="K22" s="85">
        <v>16166</v>
      </c>
      <c r="L22" s="85">
        <v>30</v>
      </c>
      <c r="M22" s="76">
        <f t="shared" si="2"/>
        <v>9699600</v>
      </c>
      <c r="N22" s="93"/>
      <c r="O22" s="88"/>
      <c r="P22" s="94"/>
      <c r="Q22" s="53"/>
    </row>
    <row r="23" spans="1:17" s="89" customFormat="1" ht="24.75" customHeight="1" x14ac:dyDescent="0.3">
      <c r="A23" s="90">
        <f t="shared" si="3"/>
        <v>14</v>
      </c>
      <c r="B23" s="83" t="s">
        <v>56</v>
      </c>
      <c r="C23" s="83"/>
      <c r="D23" s="91">
        <v>1944</v>
      </c>
      <c r="E23" s="85">
        <f t="shared" si="0"/>
        <v>1368</v>
      </c>
      <c r="F23" s="91">
        <v>576</v>
      </c>
      <c r="G23" s="91">
        <v>480</v>
      </c>
      <c r="H23" s="86">
        <f t="shared" si="1"/>
        <v>0.83333333333333337</v>
      </c>
      <c r="I23" s="92">
        <v>12</v>
      </c>
      <c r="J23" s="92">
        <v>6</v>
      </c>
      <c r="K23" s="85">
        <v>16166</v>
      </c>
      <c r="L23" s="85">
        <v>30</v>
      </c>
      <c r="M23" s="76">
        <f t="shared" si="2"/>
        <v>34918560</v>
      </c>
      <c r="N23" s="93"/>
      <c r="O23" s="88"/>
      <c r="P23" s="94"/>
      <c r="Q23" s="53"/>
    </row>
    <row r="24" spans="1:17" s="89" customFormat="1" ht="24.75" customHeight="1" x14ac:dyDescent="0.3">
      <c r="A24" s="90">
        <f t="shared" si="3"/>
        <v>15</v>
      </c>
      <c r="B24" s="83" t="s">
        <v>57</v>
      </c>
      <c r="C24" s="83"/>
      <c r="D24" s="91">
        <v>2328</v>
      </c>
      <c r="E24" s="85">
        <f t="shared" si="0"/>
        <v>444</v>
      </c>
      <c r="F24" s="91">
        <v>1884</v>
      </c>
      <c r="G24" s="91">
        <v>586</v>
      </c>
      <c r="H24" s="86">
        <f t="shared" si="1"/>
        <v>0.31104033970276007</v>
      </c>
      <c r="I24" s="92">
        <v>6</v>
      </c>
      <c r="J24" s="92">
        <v>2</v>
      </c>
      <c r="K24" s="85">
        <v>16166</v>
      </c>
      <c r="L24" s="85">
        <v>30</v>
      </c>
      <c r="M24" s="76">
        <f t="shared" si="2"/>
        <v>5819760</v>
      </c>
      <c r="N24" s="93"/>
      <c r="O24" s="88"/>
      <c r="P24" s="94"/>
      <c r="Q24" s="53"/>
    </row>
    <row r="25" spans="1:17" s="89" customFormat="1" ht="26.25" customHeight="1" x14ac:dyDescent="0.3">
      <c r="A25" s="90">
        <f t="shared" si="3"/>
        <v>16</v>
      </c>
      <c r="B25" s="83" t="s">
        <v>21</v>
      </c>
      <c r="C25" s="83" t="s">
        <v>153</v>
      </c>
      <c r="D25" s="91">
        <v>2064</v>
      </c>
      <c r="E25" s="85">
        <f t="shared" si="0"/>
        <v>1169.2</v>
      </c>
      <c r="F25" s="91">
        <v>894.8</v>
      </c>
      <c r="G25" s="91">
        <v>66.8</v>
      </c>
      <c r="H25" s="86">
        <f t="shared" si="1"/>
        <v>7.4653553866785877E-2</v>
      </c>
      <c r="I25" s="92">
        <v>4</v>
      </c>
      <c r="J25" s="92">
        <v>5</v>
      </c>
      <c r="K25" s="85">
        <v>16166</v>
      </c>
      <c r="L25" s="85">
        <v>30</v>
      </c>
      <c r="M25" s="76">
        <f t="shared" si="2"/>
        <v>9699600</v>
      </c>
      <c r="N25" s="93"/>
      <c r="O25" s="88"/>
      <c r="P25" s="94"/>
      <c r="Q25" s="53"/>
    </row>
    <row r="26" spans="1:17" s="89" customFormat="1" ht="44.25" customHeight="1" x14ac:dyDescent="0.3">
      <c r="A26" s="90">
        <f t="shared" si="3"/>
        <v>17</v>
      </c>
      <c r="B26" s="83" t="s">
        <v>58</v>
      </c>
      <c r="C26" s="83" t="s">
        <v>154</v>
      </c>
      <c r="D26" s="91">
        <v>3408</v>
      </c>
      <c r="E26" s="85">
        <f t="shared" si="0"/>
        <v>1127.5</v>
      </c>
      <c r="F26" s="91">
        <v>2280.5</v>
      </c>
      <c r="G26" s="91">
        <v>682</v>
      </c>
      <c r="H26" s="86">
        <f t="shared" si="1"/>
        <v>0.2990572242929182</v>
      </c>
      <c r="I26" s="92">
        <v>4</v>
      </c>
      <c r="J26" s="92">
        <v>6</v>
      </c>
      <c r="K26" s="85">
        <v>16166</v>
      </c>
      <c r="L26" s="85">
        <v>30</v>
      </c>
      <c r="M26" s="76">
        <f t="shared" si="2"/>
        <v>11639520</v>
      </c>
      <c r="N26" s="93"/>
      <c r="O26" s="88" t="s">
        <v>155</v>
      </c>
      <c r="P26" s="94"/>
      <c r="Q26" s="53"/>
    </row>
    <row r="27" spans="1:17" s="89" customFormat="1" ht="24.75" customHeight="1" x14ac:dyDescent="0.3">
      <c r="A27" s="90">
        <f t="shared" si="3"/>
        <v>18</v>
      </c>
      <c r="B27" s="83" t="s">
        <v>59</v>
      </c>
      <c r="C27" s="83" t="s">
        <v>122</v>
      </c>
      <c r="D27" s="91">
        <v>2856</v>
      </c>
      <c r="E27" s="85">
        <f t="shared" si="0"/>
        <v>1404</v>
      </c>
      <c r="F27" s="91">
        <v>1452</v>
      </c>
      <c r="G27" s="91">
        <v>514.5</v>
      </c>
      <c r="H27" s="86">
        <f t="shared" si="1"/>
        <v>0.35433884297520662</v>
      </c>
      <c r="I27" s="92">
        <v>6</v>
      </c>
      <c r="J27" s="92">
        <v>6</v>
      </c>
      <c r="K27" s="85">
        <v>16166</v>
      </c>
      <c r="L27" s="85">
        <v>30</v>
      </c>
      <c r="M27" s="76">
        <f t="shared" si="2"/>
        <v>17459280</v>
      </c>
      <c r="N27" s="93"/>
      <c r="O27" s="88"/>
      <c r="P27" s="94"/>
      <c r="Q27" s="53"/>
    </row>
    <row r="28" spans="1:17" s="89" customFormat="1" ht="24.75" customHeight="1" x14ac:dyDescent="0.3">
      <c r="A28" s="90">
        <f t="shared" si="3"/>
        <v>19</v>
      </c>
      <c r="B28" s="83" t="s">
        <v>11</v>
      </c>
      <c r="C28" s="83"/>
      <c r="D28" s="91">
        <v>2602</v>
      </c>
      <c r="E28" s="85">
        <f t="shared" si="0"/>
        <v>900</v>
      </c>
      <c r="F28" s="91">
        <v>1702</v>
      </c>
      <c r="G28" s="91">
        <v>132</v>
      </c>
      <c r="H28" s="86">
        <f t="shared" si="1"/>
        <v>7.7555816686251472E-2</v>
      </c>
      <c r="I28" s="92">
        <v>4</v>
      </c>
      <c r="J28" s="92">
        <v>6</v>
      </c>
      <c r="K28" s="85">
        <v>16166</v>
      </c>
      <c r="L28" s="85">
        <v>30</v>
      </c>
      <c r="M28" s="76">
        <f t="shared" si="2"/>
        <v>11639520</v>
      </c>
      <c r="N28" s="93"/>
      <c r="O28" s="88"/>
      <c r="P28" s="94"/>
      <c r="Q28" s="53"/>
    </row>
    <row r="29" spans="1:17" s="89" customFormat="1" ht="24.75" customHeight="1" x14ac:dyDescent="0.3">
      <c r="A29" s="90">
        <f t="shared" si="3"/>
        <v>20</v>
      </c>
      <c r="B29" s="83" t="s">
        <v>60</v>
      </c>
      <c r="C29" s="83"/>
      <c r="D29" s="91">
        <v>2316</v>
      </c>
      <c r="E29" s="85">
        <f t="shared" si="0"/>
        <v>718.5</v>
      </c>
      <c r="F29" s="91">
        <v>1597.5</v>
      </c>
      <c r="G29" s="91">
        <v>49.5</v>
      </c>
      <c r="H29" s="86">
        <f t="shared" si="1"/>
        <v>3.0985915492957747E-2</v>
      </c>
      <c r="I29" s="92">
        <v>4</v>
      </c>
      <c r="J29" s="92">
        <v>7</v>
      </c>
      <c r="K29" s="85">
        <v>16166</v>
      </c>
      <c r="L29" s="85">
        <v>30</v>
      </c>
      <c r="M29" s="76">
        <f t="shared" si="2"/>
        <v>13579440</v>
      </c>
      <c r="N29" s="93"/>
      <c r="O29" s="88"/>
      <c r="P29" s="94"/>
      <c r="Q29" s="53"/>
    </row>
    <row r="30" spans="1:17" s="89" customFormat="1" ht="24.75" customHeight="1" x14ac:dyDescent="0.3">
      <c r="A30" s="90">
        <f t="shared" si="3"/>
        <v>21</v>
      </c>
      <c r="B30" s="83" t="s">
        <v>61</v>
      </c>
      <c r="C30" s="83"/>
      <c r="D30" s="91">
        <v>2508</v>
      </c>
      <c r="E30" s="85">
        <f t="shared" si="0"/>
        <v>1017.8</v>
      </c>
      <c r="F30" s="91">
        <v>1490.2</v>
      </c>
      <c r="G30" s="91">
        <v>840</v>
      </c>
      <c r="H30" s="86">
        <f t="shared" si="1"/>
        <v>0.56368272715071799</v>
      </c>
      <c r="I30" s="92">
        <v>6</v>
      </c>
      <c r="J30" s="92">
        <v>2</v>
      </c>
      <c r="K30" s="85">
        <v>16166</v>
      </c>
      <c r="L30" s="85">
        <v>30</v>
      </c>
      <c r="M30" s="76">
        <f t="shared" si="2"/>
        <v>5819760</v>
      </c>
      <c r="N30" s="93"/>
      <c r="O30" s="88"/>
      <c r="P30" s="94"/>
      <c r="Q30" s="53"/>
    </row>
    <row r="31" spans="1:17" s="89" customFormat="1" ht="24.75" customHeight="1" x14ac:dyDescent="0.3">
      <c r="A31" s="90">
        <f t="shared" si="3"/>
        <v>22</v>
      </c>
      <c r="B31" s="83" t="s">
        <v>62</v>
      </c>
      <c r="C31" s="83" t="s">
        <v>123</v>
      </c>
      <c r="D31" s="91">
        <v>4220</v>
      </c>
      <c r="E31" s="85">
        <f t="shared" si="0"/>
        <v>2444.1999999999998</v>
      </c>
      <c r="F31" s="91">
        <v>1775.8</v>
      </c>
      <c r="G31" s="91">
        <v>692</v>
      </c>
      <c r="H31" s="86">
        <f t="shared" si="1"/>
        <v>0.38968352291924768</v>
      </c>
      <c r="I31" s="92">
        <v>6</v>
      </c>
      <c r="J31" s="92">
        <v>3</v>
      </c>
      <c r="K31" s="85">
        <v>16166</v>
      </c>
      <c r="L31" s="85">
        <v>30</v>
      </c>
      <c r="M31" s="76">
        <f t="shared" si="2"/>
        <v>8729640</v>
      </c>
      <c r="N31" s="93"/>
      <c r="O31" s="88"/>
      <c r="P31" s="94"/>
      <c r="Q31" s="53"/>
    </row>
    <row r="32" spans="1:17" s="89" customFormat="1" ht="24.75" customHeight="1" x14ac:dyDescent="0.3">
      <c r="A32" s="90">
        <f t="shared" si="3"/>
        <v>23</v>
      </c>
      <c r="B32" s="83" t="s">
        <v>63</v>
      </c>
      <c r="C32" s="83" t="s">
        <v>124</v>
      </c>
      <c r="D32" s="91">
        <v>2004</v>
      </c>
      <c r="E32" s="85">
        <f t="shared" si="0"/>
        <v>958.40000000000009</v>
      </c>
      <c r="F32" s="91">
        <v>1045.5999999999999</v>
      </c>
      <c r="G32" s="91">
        <v>256.7</v>
      </c>
      <c r="H32" s="86">
        <f t="shared" si="1"/>
        <v>0.24550497322111708</v>
      </c>
      <c r="I32" s="92">
        <v>4</v>
      </c>
      <c r="J32" s="92">
        <v>4</v>
      </c>
      <c r="K32" s="85">
        <v>16166</v>
      </c>
      <c r="L32" s="85">
        <v>30</v>
      </c>
      <c r="M32" s="76">
        <f t="shared" si="2"/>
        <v>7759680</v>
      </c>
      <c r="N32" s="93"/>
      <c r="O32" s="88"/>
      <c r="P32" s="94"/>
      <c r="Q32" s="53"/>
    </row>
    <row r="33" spans="1:17" s="89" customFormat="1" ht="24.75" customHeight="1" x14ac:dyDescent="0.3">
      <c r="A33" s="90">
        <f t="shared" si="3"/>
        <v>24</v>
      </c>
      <c r="B33" s="83" t="s">
        <v>64</v>
      </c>
      <c r="C33" s="83" t="s">
        <v>125</v>
      </c>
      <c r="D33" s="91">
        <v>1764</v>
      </c>
      <c r="E33" s="85">
        <f t="shared" si="0"/>
        <v>1386.9</v>
      </c>
      <c r="F33" s="91">
        <v>377.1</v>
      </c>
      <c r="G33" s="91">
        <v>137.1</v>
      </c>
      <c r="H33" s="86">
        <f t="shared" si="1"/>
        <v>0.36356404136833725</v>
      </c>
      <c r="I33" s="92">
        <v>6</v>
      </c>
      <c r="J33" s="92">
        <v>4</v>
      </c>
      <c r="K33" s="85">
        <v>16166</v>
      </c>
      <c r="L33" s="85">
        <v>30</v>
      </c>
      <c r="M33" s="76">
        <f t="shared" si="2"/>
        <v>11639520</v>
      </c>
      <c r="N33" s="93"/>
      <c r="O33" s="88"/>
      <c r="P33" s="94"/>
      <c r="Q33" s="53"/>
    </row>
    <row r="34" spans="1:17" s="89" customFormat="1" ht="24.75" customHeight="1" x14ac:dyDescent="0.3">
      <c r="A34" s="90">
        <f t="shared" si="3"/>
        <v>25</v>
      </c>
      <c r="B34" s="83" t="s">
        <v>65</v>
      </c>
      <c r="C34" s="83" t="s">
        <v>156</v>
      </c>
      <c r="D34" s="91">
        <v>2328</v>
      </c>
      <c r="E34" s="85">
        <f t="shared" si="0"/>
        <v>1409.3</v>
      </c>
      <c r="F34" s="91">
        <v>918.7</v>
      </c>
      <c r="G34" s="91">
        <v>102.7</v>
      </c>
      <c r="H34" s="86">
        <f t="shared" si="1"/>
        <v>0.11178839664743659</v>
      </c>
      <c r="I34" s="92">
        <v>4</v>
      </c>
      <c r="J34" s="92">
        <v>5</v>
      </c>
      <c r="K34" s="85">
        <v>16166</v>
      </c>
      <c r="L34" s="85">
        <v>30</v>
      </c>
      <c r="M34" s="76">
        <f t="shared" si="2"/>
        <v>9699600</v>
      </c>
      <c r="N34" s="93"/>
      <c r="O34" s="88" t="s">
        <v>157</v>
      </c>
      <c r="P34" s="94"/>
      <c r="Q34" s="53"/>
    </row>
    <row r="35" spans="1:17" s="89" customFormat="1" ht="39.75" customHeight="1" x14ac:dyDescent="0.3">
      <c r="A35" s="90">
        <f t="shared" si="3"/>
        <v>26</v>
      </c>
      <c r="B35" s="83" t="s">
        <v>66</v>
      </c>
      <c r="C35" s="83" t="s">
        <v>156</v>
      </c>
      <c r="D35" s="91">
        <v>1668</v>
      </c>
      <c r="E35" s="85">
        <f t="shared" si="0"/>
        <v>984</v>
      </c>
      <c r="F35" s="91">
        <v>684</v>
      </c>
      <c r="G35" s="91">
        <v>348</v>
      </c>
      <c r="H35" s="86">
        <f t="shared" si="1"/>
        <v>0.50877192982456143</v>
      </c>
      <c r="I35" s="92">
        <v>6</v>
      </c>
      <c r="J35" s="92">
        <v>5</v>
      </c>
      <c r="K35" s="85">
        <v>16166</v>
      </c>
      <c r="L35" s="85">
        <v>30</v>
      </c>
      <c r="M35" s="76">
        <f t="shared" si="2"/>
        <v>14549400</v>
      </c>
      <c r="N35" s="93"/>
      <c r="O35" s="88" t="s">
        <v>157</v>
      </c>
      <c r="P35" s="94"/>
      <c r="Q35" s="53"/>
    </row>
    <row r="36" spans="1:17" s="89" customFormat="1" ht="24.75" customHeight="1" x14ac:dyDescent="0.3">
      <c r="A36" s="90">
        <f t="shared" si="3"/>
        <v>27</v>
      </c>
      <c r="B36" s="83" t="s">
        <v>67</v>
      </c>
      <c r="C36" s="83" t="s">
        <v>127</v>
      </c>
      <c r="D36" s="91">
        <v>1092</v>
      </c>
      <c r="E36" s="85">
        <f t="shared" si="0"/>
        <v>827.4</v>
      </c>
      <c r="F36" s="91">
        <v>264.60000000000002</v>
      </c>
      <c r="G36" s="91">
        <v>84.6</v>
      </c>
      <c r="H36" s="86">
        <f t="shared" si="1"/>
        <v>0.31972789115646255</v>
      </c>
      <c r="I36" s="92">
        <v>6</v>
      </c>
      <c r="J36" s="92">
        <v>5</v>
      </c>
      <c r="K36" s="85">
        <v>16166</v>
      </c>
      <c r="L36" s="85">
        <v>30</v>
      </c>
      <c r="M36" s="76">
        <f t="shared" si="2"/>
        <v>14549400</v>
      </c>
      <c r="N36" s="93"/>
      <c r="O36" s="88"/>
      <c r="P36" s="94"/>
      <c r="Q36" s="53"/>
    </row>
    <row r="37" spans="1:17" s="89" customFormat="1" ht="27.75" customHeight="1" x14ac:dyDescent="0.3">
      <c r="A37" s="90">
        <f t="shared" si="3"/>
        <v>28</v>
      </c>
      <c r="B37" s="83" t="s">
        <v>142</v>
      </c>
      <c r="C37" s="83" t="s">
        <v>143</v>
      </c>
      <c r="D37" s="91">
        <v>1968</v>
      </c>
      <c r="E37" s="85">
        <f t="shared" si="0"/>
        <v>302.59999999999991</v>
      </c>
      <c r="F37" s="91">
        <v>1665.4</v>
      </c>
      <c r="G37" s="91">
        <v>540</v>
      </c>
      <c r="H37" s="86">
        <f t="shared" si="1"/>
        <v>0.3242464272847364</v>
      </c>
      <c r="I37" s="92">
        <v>6</v>
      </c>
      <c r="J37" s="92">
        <v>5</v>
      </c>
      <c r="K37" s="85">
        <v>16166</v>
      </c>
      <c r="L37" s="85">
        <v>30</v>
      </c>
      <c r="M37" s="76">
        <f t="shared" si="2"/>
        <v>14549400</v>
      </c>
      <c r="N37" s="93"/>
      <c r="O37" s="88"/>
      <c r="P37" s="94"/>
      <c r="Q37" s="53"/>
    </row>
    <row r="38" spans="1:17" s="89" customFormat="1" ht="27.75" customHeight="1" x14ac:dyDescent="0.3">
      <c r="A38" s="90">
        <f t="shared" si="3"/>
        <v>29</v>
      </c>
      <c r="B38" s="83" t="s">
        <v>68</v>
      </c>
      <c r="C38" s="83" t="s">
        <v>118</v>
      </c>
      <c r="D38" s="91">
        <v>2856</v>
      </c>
      <c r="E38" s="85">
        <f t="shared" si="0"/>
        <v>768</v>
      </c>
      <c r="F38" s="91">
        <v>2088</v>
      </c>
      <c r="G38" s="91">
        <f>373.5+312</f>
        <v>685.5</v>
      </c>
      <c r="H38" s="86">
        <f t="shared" si="1"/>
        <v>0.32830459770114945</v>
      </c>
      <c r="I38" s="92">
        <v>6</v>
      </c>
      <c r="J38" s="92">
        <v>4</v>
      </c>
      <c r="K38" s="85">
        <v>16166</v>
      </c>
      <c r="L38" s="85">
        <v>30</v>
      </c>
      <c r="M38" s="76">
        <f t="shared" si="2"/>
        <v>11639520</v>
      </c>
      <c r="N38" s="93"/>
      <c r="O38" s="88"/>
      <c r="P38" s="94"/>
      <c r="Q38" s="53"/>
    </row>
    <row r="39" spans="1:17" s="89" customFormat="1" ht="27.75" customHeight="1" x14ac:dyDescent="0.3">
      <c r="A39" s="90">
        <f t="shared" si="3"/>
        <v>30</v>
      </c>
      <c r="B39" s="83" t="s">
        <v>69</v>
      </c>
      <c r="C39" s="83"/>
      <c r="D39" s="91">
        <v>1920</v>
      </c>
      <c r="E39" s="85">
        <f t="shared" si="0"/>
        <v>825.5</v>
      </c>
      <c r="F39" s="91">
        <v>1094.5</v>
      </c>
      <c r="G39" s="91">
        <v>287.5</v>
      </c>
      <c r="H39" s="86">
        <f t="shared" si="1"/>
        <v>0.26267702147099131</v>
      </c>
      <c r="I39" s="92">
        <v>4</v>
      </c>
      <c r="J39" s="92">
        <v>4</v>
      </c>
      <c r="K39" s="85">
        <v>16166</v>
      </c>
      <c r="L39" s="85">
        <v>30</v>
      </c>
      <c r="M39" s="76">
        <f t="shared" si="2"/>
        <v>7759680</v>
      </c>
      <c r="N39" s="93"/>
      <c r="O39" s="88"/>
      <c r="P39" s="94"/>
      <c r="Q39" s="53"/>
    </row>
    <row r="40" spans="1:17" s="89" customFormat="1" ht="27.75" customHeight="1" x14ac:dyDescent="0.3">
      <c r="A40" s="90">
        <f t="shared" si="3"/>
        <v>31</v>
      </c>
      <c r="B40" s="83" t="s">
        <v>70</v>
      </c>
      <c r="C40" s="83" t="s">
        <v>128</v>
      </c>
      <c r="D40" s="91">
        <v>2316</v>
      </c>
      <c r="E40" s="85">
        <f t="shared" si="0"/>
        <v>1177.5999999999999</v>
      </c>
      <c r="F40" s="91">
        <v>1138.4000000000001</v>
      </c>
      <c r="G40" s="91">
        <v>485.8</v>
      </c>
      <c r="H40" s="86">
        <f t="shared" si="1"/>
        <v>0.4267392832044975</v>
      </c>
      <c r="I40" s="92">
        <v>6</v>
      </c>
      <c r="J40" s="92">
        <v>5</v>
      </c>
      <c r="K40" s="85">
        <v>16166</v>
      </c>
      <c r="L40" s="85">
        <v>30</v>
      </c>
      <c r="M40" s="76">
        <f t="shared" si="2"/>
        <v>14549400</v>
      </c>
      <c r="N40" s="93"/>
      <c r="O40" s="88"/>
      <c r="P40" s="94"/>
      <c r="Q40" s="53"/>
    </row>
    <row r="41" spans="1:17" s="89" customFormat="1" ht="24.75" customHeight="1" x14ac:dyDescent="0.3">
      <c r="A41" s="90">
        <f t="shared" si="3"/>
        <v>32</v>
      </c>
      <c r="B41" s="83" t="s">
        <v>71</v>
      </c>
      <c r="C41" s="83" t="s">
        <v>122</v>
      </c>
      <c r="D41" s="91">
        <v>1956</v>
      </c>
      <c r="E41" s="85">
        <f t="shared" si="0"/>
        <v>1032</v>
      </c>
      <c r="F41" s="91">
        <v>924</v>
      </c>
      <c r="G41" s="91">
        <v>240</v>
      </c>
      <c r="H41" s="86">
        <f t="shared" si="1"/>
        <v>0.25974025974025972</v>
      </c>
      <c r="I41" s="92">
        <v>4</v>
      </c>
      <c r="J41" s="92">
        <v>1</v>
      </c>
      <c r="K41" s="85">
        <v>16166</v>
      </c>
      <c r="L41" s="85">
        <v>30</v>
      </c>
      <c r="M41" s="76">
        <f t="shared" si="2"/>
        <v>1939920</v>
      </c>
      <c r="N41" s="93"/>
      <c r="O41" s="88"/>
      <c r="P41" s="94"/>
      <c r="Q41" s="53"/>
    </row>
    <row r="42" spans="1:17" s="89" customFormat="1" ht="24.75" customHeight="1" x14ac:dyDescent="0.3">
      <c r="A42" s="90">
        <f t="shared" si="3"/>
        <v>33</v>
      </c>
      <c r="B42" s="83" t="s">
        <v>72</v>
      </c>
      <c r="C42" s="83"/>
      <c r="D42" s="91">
        <v>2892</v>
      </c>
      <c r="E42" s="85">
        <f t="shared" si="0"/>
        <v>372</v>
      </c>
      <c r="F42" s="91">
        <v>2520</v>
      </c>
      <c r="G42" s="91">
        <v>168</v>
      </c>
      <c r="H42" s="86">
        <f t="shared" si="1"/>
        <v>6.6666666666666666E-2</v>
      </c>
      <c r="I42" s="92">
        <v>4</v>
      </c>
      <c r="J42" s="92">
        <v>4</v>
      </c>
      <c r="K42" s="85">
        <v>16166</v>
      </c>
      <c r="L42" s="85">
        <v>30</v>
      </c>
      <c r="M42" s="76">
        <f t="shared" si="2"/>
        <v>7759680</v>
      </c>
      <c r="N42" s="93"/>
      <c r="O42" s="88"/>
      <c r="P42" s="94"/>
      <c r="Q42" s="53"/>
    </row>
    <row r="43" spans="1:17" s="89" customFormat="1" ht="24.75" customHeight="1" x14ac:dyDescent="0.3">
      <c r="A43" s="90">
        <f t="shared" si="3"/>
        <v>34</v>
      </c>
      <c r="B43" s="83" t="s">
        <v>73</v>
      </c>
      <c r="C43" s="83"/>
      <c r="D43" s="91">
        <v>1164</v>
      </c>
      <c r="E43" s="85">
        <f t="shared" si="0"/>
        <v>756</v>
      </c>
      <c r="F43" s="91">
        <v>408</v>
      </c>
      <c r="G43" s="91">
        <v>216</v>
      </c>
      <c r="H43" s="86">
        <f t="shared" si="1"/>
        <v>0.52941176470588236</v>
      </c>
      <c r="I43" s="92">
        <v>6</v>
      </c>
      <c r="J43" s="92">
        <v>5</v>
      </c>
      <c r="K43" s="85">
        <v>16166</v>
      </c>
      <c r="L43" s="85">
        <v>30</v>
      </c>
      <c r="M43" s="76">
        <f t="shared" si="2"/>
        <v>14549400</v>
      </c>
      <c r="N43" s="93"/>
      <c r="O43" s="88"/>
      <c r="P43" s="94"/>
      <c r="Q43" s="53"/>
    </row>
    <row r="44" spans="1:17" s="89" customFormat="1" ht="24.75" customHeight="1" x14ac:dyDescent="0.3">
      <c r="A44" s="90">
        <f t="shared" si="3"/>
        <v>35</v>
      </c>
      <c r="B44" s="83" t="s">
        <v>74</v>
      </c>
      <c r="C44" s="83"/>
      <c r="D44" s="91">
        <v>1932</v>
      </c>
      <c r="E44" s="85">
        <f t="shared" si="0"/>
        <v>1020</v>
      </c>
      <c r="F44" s="91">
        <v>912</v>
      </c>
      <c r="G44" s="91">
        <v>312</v>
      </c>
      <c r="H44" s="86">
        <f t="shared" si="1"/>
        <v>0.34210526315789475</v>
      </c>
      <c r="I44" s="92">
        <v>6</v>
      </c>
      <c r="J44" s="92">
        <v>5</v>
      </c>
      <c r="K44" s="85">
        <v>16166</v>
      </c>
      <c r="L44" s="85">
        <v>30</v>
      </c>
      <c r="M44" s="76">
        <f t="shared" si="2"/>
        <v>14549400</v>
      </c>
      <c r="N44" s="93"/>
      <c r="O44" s="88"/>
      <c r="P44" s="94"/>
      <c r="Q44" s="53"/>
    </row>
    <row r="45" spans="1:17" s="89" customFormat="1" ht="34.5" customHeight="1" x14ac:dyDescent="0.3">
      <c r="A45" s="90">
        <f t="shared" si="3"/>
        <v>36</v>
      </c>
      <c r="B45" s="83" t="s">
        <v>144</v>
      </c>
      <c r="C45" s="83" t="s">
        <v>123</v>
      </c>
      <c r="D45" s="91">
        <v>1932</v>
      </c>
      <c r="E45" s="85">
        <f t="shared" si="0"/>
        <v>636</v>
      </c>
      <c r="F45" s="91">
        <v>1296</v>
      </c>
      <c r="G45" s="91">
        <v>240</v>
      </c>
      <c r="H45" s="86">
        <f t="shared" si="1"/>
        <v>0.18518518518518517</v>
      </c>
      <c r="I45" s="92">
        <v>4</v>
      </c>
      <c r="J45" s="92">
        <v>6</v>
      </c>
      <c r="K45" s="85">
        <v>16166</v>
      </c>
      <c r="L45" s="85">
        <v>30</v>
      </c>
      <c r="M45" s="76">
        <f t="shared" si="2"/>
        <v>11639520</v>
      </c>
      <c r="N45" s="93"/>
      <c r="O45" s="88"/>
      <c r="P45" s="94"/>
      <c r="Q45" s="53"/>
    </row>
    <row r="46" spans="1:17" s="89" customFormat="1" ht="24.75" customHeight="1" x14ac:dyDescent="0.3">
      <c r="A46" s="90">
        <f t="shared" si="3"/>
        <v>37</v>
      </c>
      <c r="B46" s="83" t="s">
        <v>22</v>
      </c>
      <c r="C46" s="83" t="s">
        <v>122</v>
      </c>
      <c r="D46" s="91">
        <v>1836</v>
      </c>
      <c r="E46" s="85">
        <f t="shared" si="0"/>
        <v>720</v>
      </c>
      <c r="F46" s="91">
        <v>1116</v>
      </c>
      <c r="G46" s="91">
        <v>312</v>
      </c>
      <c r="H46" s="86">
        <f t="shared" si="1"/>
        <v>0.27956989247311825</v>
      </c>
      <c r="I46" s="92">
        <v>4</v>
      </c>
      <c r="J46" s="92">
        <v>2</v>
      </c>
      <c r="K46" s="85">
        <v>16166</v>
      </c>
      <c r="L46" s="85">
        <v>30</v>
      </c>
      <c r="M46" s="76">
        <f t="shared" si="2"/>
        <v>3879840</v>
      </c>
      <c r="N46" s="93"/>
      <c r="O46" s="88"/>
      <c r="P46" s="94"/>
      <c r="Q46" s="53"/>
    </row>
    <row r="47" spans="1:17" s="89" customFormat="1" ht="24.75" customHeight="1" x14ac:dyDescent="0.3">
      <c r="A47" s="90">
        <f t="shared" si="3"/>
        <v>38</v>
      </c>
      <c r="B47" s="83" t="s">
        <v>75</v>
      </c>
      <c r="C47" s="83"/>
      <c r="D47" s="91">
        <v>2923</v>
      </c>
      <c r="E47" s="85">
        <f t="shared" si="0"/>
        <v>1593</v>
      </c>
      <c r="F47" s="91">
        <v>1330</v>
      </c>
      <c r="G47" s="91">
        <v>1260</v>
      </c>
      <c r="H47" s="86">
        <f t="shared" si="1"/>
        <v>0.94736842105263153</v>
      </c>
      <c r="I47" s="92">
        <v>12</v>
      </c>
      <c r="J47" s="92">
        <v>2</v>
      </c>
      <c r="K47" s="85">
        <v>16166</v>
      </c>
      <c r="L47" s="85">
        <v>30</v>
      </c>
      <c r="M47" s="76">
        <f t="shared" si="2"/>
        <v>11639520</v>
      </c>
      <c r="N47" s="93"/>
      <c r="O47" s="88"/>
      <c r="P47" s="94"/>
      <c r="Q47" s="53"/>
    </row>
    <row r="48" spans="1:17" s="89" customFormat="1" ht="24.75" customHeight="1" x14ac:dyDescent="0.3">
      <c r="A48" s="90">
        <f t="shared" si="3"/>
        <v>39</v>
      </c>
      <c r="B48" s="83" t="s">
        <v>19</v>
      </c>
      <c r="C48" s="83" t="s">
        <v>122</v>
      </c>
      <c r="D48" s="91">
        <v>2892</v>
      </c>
      <c r="E48" s="85">
        <f t="shared" si="0"/>
        <v>1749.9</v>
      </c>
      <c r="F48" s="91">
        <v>1142.0999999999999</v>
      </c>
      <c r="G48" s="91">
        <v>170.1</v>
      </c>
      <c r="H48" s="86">
        <f t="shared" si="1"/>
        <v>0.14893617021276598</v>
      </c>
      <c r="I48" s="92">
        <v>4</v>
      </c>
      <c r="J48" s="92">
        <v>1</v>
      </c>
      <c r="K48" s="85">
        <v>16166</v>
      </c>
      <c r="L48" s="85">
        <v>30</v>
      </c>
      <c r="M48" s="76">
        <f t="shared" si="2"/>
        <v>1939920</v>
      </c>
      <c r="N48" s="93"/>
      <c r="O48" s="88"/>
      <c r="P48" s="94"/>
      <c r="Q48" s="53"/>
    </row>
    <row r="49" spans="1:17" s="89" customFormat="1" ht="33.75" customHeight="1" x14ac:dyDescent="0.3">
      <c r="A49" s="90">
        <f t="shared" si="3"/>
        <v>40</v>
      </c>
      <c r="B49" s="83" t="s">
        <v>46</v>
      </c>
      <c r="C49" s="83" t="s">
        <v>140</v>
      </c>
      <c r="D49" s="91">
        <v>3861</v>
      </c>
      <c r="E49" s="85">
        <f t="shared" si="0"/>
        <v>1660.6999999999998</v>
      </c>
      <c r="F49" s="91">
        <v>2200.3000000000002</v>
      </c>
      <c r="G49" s="91">
        <v>731</v>
      </c>
      <c r="H49" s="86">
        <f t="shared" si="1"/>
        <v>0.33222742353315454</v>
      </c>
      <c r="I49" s="92">
        <v>6</v>
      </c>
      <c r="J49" s="92">
        <v>2</v>
      </c>
      <c r="K49" s="85">
        <v>16166</v>
      </c>
      <c r="L49" s="85">
        <v>30</v>
      </c>
      <c r="M49" s="76">
        <f t="shared" si="2"/>
        <v>5819760</v>
      </c>
      <c r="N49" s="93"/>
      <c r="O49" s="88"/>
      <c r="P49" s="94"/>
      <c r="Q49" s="53"/>
    </row>
    <row r="50" spans="1:17" s="89" customFormat="1" ht="24.75" customHeight="1" x14ac:dyDescent="0.3">
      <c r="A50" s="90">
        <f t="shared" si="3"/>
        <v>41</v>
      </c>
      <c r="B50" s="83" t="s">
        <v>76</v>
      </c>
      <c r="C50" s="83" t="s">
        <v>129</v>
      </c>
      <c r="D50" s="91">
        <v>1740</v>
      </c>
      <c r="E50" s="85">
        <f t="shared" si="0"/>
        <v>280.40000000000009</v>
      </c>
      <c r="F50" s="91">
        <v>1459.6</v>
      </c>
      <c r="G50" s="91">
        <v>288</v>
      </c>
      <c r="H50" s="86">
        <f t="shared" si="1"/>
        <v>0.19731433269388876</v>
      </c>
      <c r="I50" s="92">
        <v>4</v>
      </c>
      <c r="J50" s="92">
        <v>7</v>
      </c>
      <c r="K50" s="85">
        <v>16166</v>
      </c>
      <c r="L50" s="85">
        <v>30</v>
      </c>
      <c r="M50" s="76">
        <f t="shared" si="2"/>
        <v>13579440</v>
      </c>
      <c r="N50" s="93"/>
      <c r="O50" s="88"/>
      <c r="P50" s="94"/>
      <c r="Q50" s="53"/>
    </row>
    <row r="51" spans="1:17" s="89" customFormat="1" ht="24.75" customHeight="1" x14ac:dyDescent="0.3">
      <c r="A51" s="90">
        <f t="shared" si="3"/>
        <v>42</v>
      </c>
      <c r="B51" s="83" t="s">
        <v>77</v>
      </c>
      <c r="C51" s="83" t="s">
        <v>150</v>
      </c>
      <c r="D51" s="91">
        <v>1992</v>
      </c>
      <c r="E51" s="85">
        <f t="shared" si="0"/>
        <v>636</v>
      </c>
      <c r="F51" s="91">
        <v>1356</v>
      </c>
      <c r="G51" s="91">
        <v>324</v>
      </c>
      <c r="H51" s="86">
        <f t="shared" si="1"/>
        <v>0.23893805309734514</v>
      </c>
      <c r="I51" s="92">
        <v>4</v>
      </c>
      <c r="J51" s="92">
        <v>3</v>
      </c>
      <c r="K51" s="85">
        <v>16166</v>
      </c>
      <c r="L51" s="85">
        <v>30</v>
      </c>
      <c r="M51" s="76">
        <f t="shared" si="2"/>
        <v>5819760</v>
      </c>
      <c r="N51" s="93"/>
      <c r="O51" s="88"/>
      <c r="P51" s="94"/>
      <c r="Q51" s="53"/>
    </row>
    <row r="52" spans="1:17" s="89" customFormat="1" ht="24.75" customHeight="1" x14ac:dyDescent="0.3">
      <c r="A52" s="90">
        <f t="shared" si="3"/>
        <v>43</v>
      </c>
      <c r="B52" s="83" t="s">
        <v>23</v>
      </c>
      <c r="C52" s="83" t="s">
        <v>123</v>
      </c>
      <c r="D52" s="91">
        <v>2438</v>
      </c>
      <c r="E52" s="85">
        <f t="shared" si="0"/>
        <v>796.7</v>
      </c>
      <c r="F52" s="91">
        <v>1641.3</v>
      </c>
      <c r="G52" s="91">
        <v>486.2</v>
      </c>
      <c r="H52" s="86">
        <v>0.29599999999999999</v>
      </c>
      <c r="I52" s="92">
        <v>4</v>
      </c>
      <c r="J52" s="92">
        <v>7</v>
      </c>
      <c r="K52" s="85">
        <v>16166</v>
      </c>
      <c r="L52" s="85">
        <v>30</v>
      </c>
      <c r="M52" s="76">
        <f t="shared" si="2"/>
        <v>13579440</v>
      </c>
      <c r="N52" s="93"/>
      <c r="O52" s="88"/>
      <c r="P52" s="94"/>
      <c r="Q52" s="53"/>
    </row>
    <row r="53" spans="1:17" s="89" customFormat="1" ht="24.75" customHeight="1" x14ac:dyDescent="0.3">
      <c r="A53" s="90">
        <f t="shared" si="3"/>
        <v>44</v>
      </c>
      <c r="B53" s="83" t="s">
        <v>78</v>
      </c>
      <c r="C53" s="83" t="s">
        <v>121</v>
      </c>
      <c r="D53" s="91">
        <v>1584</v>
      </c>
      <c r="E53" s="85">
        <f t="shared" si="0"/>
        <v>1044</v>
      </c>
      <c r="F53" s="91">
        <v>540</v>
      </c>
      <c r="G53" s="91">
        <v>360</v>
      </c>
      <c r="H53" s="86">
        <f t="shared" si="1"/>
        <v>0.66666666666666663</v>
      </c>
      <c r="I53" s="92">
        <v>6</v>
      </c>
      <c r="J53" s="92">
        <v>7</v>
      </c>
      <c r="K53" s="85">
        <v>16166</v>
      </c>
      <c r="L53" s="85">
        <v>30</v>
      </c>
      <c r="M53" s="76">
        <f t="shared" si="2"/>
        <v>20369160</v>
      </c>
      <c r="N53" s="93"/>
      <c r="O53" s="88"/>
      <c r="P53" s="94"/>
      <c r="Q53" s="53"/>
    </row>
    <row r="54" spans="1:17" s="89" customFormat="1" ht="24.75" customHeight="1" x14ac:dyDescent="0.3">
      <c r="A54" s="90">
        <f t="shared" si="3"/>
        <v>45</v>
      </c>
      <c r="B54" s="83" t="s">
        <v>36</v>
      </c>
      <c r="C54" s="83"/>
      <c r="D54" s="91">
        <v>2412</v>
      </c>
      <c r="E54" s="85">
        <f t="shared" si="0"/>
        <v>1140</v>
      </c>
      <c r="F54" s="91">
        <v>1272</v>
      </c>
      <c r="G54" s="91">
        <v>54.3</v>
      </c>
      <c r="H54" s="86">
        <f t="shared" si="1"/>
        <v>4.2688679245283016E-2</v>
      </c>
      <c r="I54" s="92">
        <v>4</v>
      </c>
      <c r="J54" s="92">
        <v>2</v>
      </c>
      <c r="K54" s="85">
        <v>16166</v>
      </c>
      <c r="L54" s="85">
        <v>30</v>
      </c>
      <c r="M54" s="76">
        <f t="shared" si="2"/>
        <v>3879840</v>
      </c>
      <c r="N54" s="93"/>
      <c r="O54" s="88"/>
      <c r="P54" s="94"/>
      <c r="Q54" s="53"/>
    </row>
    <row r="55" spans="1:17" s="89" customFormat="1" ht="24.75" customHeight="1" x14ac:dyDescent="0.3">
      <c r="A55" s="90">
        <f t="shared" si="3"/>
        <v>46</v>
      </c>
      <c r="B55" s="83" t="s">
        <v>79</v>
      </c>
      <c r="C55" s="83"/>
      <c r="D55" s="91">
        <v>1836</v>
      </c>
      <c r="E55" s="85">
        <f t="shared" si="0"/>
        <v>468</v>
      </c>
      <c r="F55" s="91">
        <v>1368</v>
      </c>
      <c r="G55" s="91">
        <v>240</v>
      </c>
      <c r="H55" s="86">
        <f t="shared" si="1"/>
        <v>0.17543859649122806</v>
      </c>
      <c r="I55" s="92">
        <v>4</v>
      </c>
      <c r="J55" s="92">
        <v>6</v>
      </c>
      <c r="K55" s="85">
        <v>16166</v>
      </c>
      <c r="L55" s="85">
        <v>30</v>
      </c>
      <c r="M55" s="76">
        <f t="shared" si="2"/>
        <v>11639520</v>
      </c>
      <c r="N55" s="93"/>
      <c r="O55" s="88"/>
      <c r="P55" s="94"/>
      <c r="Q55" s="53"/>
    </row>
    <row r="56" spans="1:17" s="89" customFormat="1" ht="24.75" customHeight="1" x14ac:dyDescent="0.3">
      <c r="A56" s="95" t="s">
        <v>80</v>
      </c>
      <c r="B56" s="96"/>
      <c r="C56" s="97"/>
      <c r="D56" s="91"/>
      <c r="E56" s="85">
        <f t="shared" si="0"/>
        <v>0</v>
      </c>
      <c r="F56" s="91"/>
      <c r="G56" s="91"/>
      <c r="H56" s="86"/>
      <c r="I56" s="92"/>
      <c r="J56" s="92"/>
      <c r="K56" s="85">
        <v>16166</v>
      </c>
      <c r="L56" s="85">
        <v>30</v>
      </c>
      <c r="M56" s="76">
        <f t="shared" si="2"/>
        <v>0</v>
      </c>
      <c r="N56" s="93"/>
      <c r="O56" s="88"/>
      <c r="P56" s="94"/>
      <c r="Q56" s="53"/>
    </row>
    <row r="57" spans="1:17" s="89" customFormat="1" ht="24.75" customHeight="1" x14ac:dyDescent="0.3">
      <c r="A57" s="90">
        <v>47</v>
      </c>
      <c r="B57" s="83" t="s">
        <v>35</v>
      </c>
      <c r="C57" s="83"/>
      <c r="D57" s="91">
        <v>3433</v>
      </c>
      <c r="E57" s="85">
        <f t="shared" si="0"/>
        <v>584</v>
      </c>
      <c r="F57" s="91">
        <v>2849</v>
      </c>
      <c r="G57" s="91">
        <v>270</v>
      </c>
      <c r="H57" s="86">
        <f t="shared" si="1"/>
        <v>9.4770094770094765E-2</v>
      </c>
      <c r="I57" s="92">
        <v>4</v>
      </c>
      <c r="J57" s="92">
        <v>2</v>
      </c>
      <c r="K57" s="85">
        <v>16166</v>
      </c>
      <c r="L57" s="85">
        <v>30</v>
      </c>
      <c r="M57" s="76">
        <f t="shared" si="2"/>
        <v>3879840</v>
      </c>
      <c r="N57" s="93"/>
      <c r="O57" s="88"/>
      <c r="P57" s="94"/>
      <c r="Q57" s="53"/>
    </row>
    <row r="58" spans="1:17" s="89" customFormat="1" ht="35.25" customHeight="1" x14ac:dyDescent="0.3">
      <c r="A58" s="90">
        <v>48</v>
      </c>
      <c r="B58" s="83" t="s">
        <v>180</v>
      </c>
      <c r="C58" s="83" t="s">
        <v>131</v>
      </c>
      <c r="D58" s="91">
        <v>1680</v>
      </c>
      <c r="E58" s="85">
        <f t="shared" si="0"/>
        <v>619</v>
      </c>
      <c r="F58" s="91">
        <v>1061</v>
      </c>
      <c r="G58" s="91">
        <v>244.2</v>
      </c>
      <c r="H58" s="86">
        <f t="shared" si="1"/>
        <v>0.23016022620169649</v>
      </c>
      <c r="I58" s="92">
        <v>4</v>
      </c>
      <c r="J58" s="92">
        <v>1</v>
      </c>
      <c r="K58" s="85">
        <v>16166</v>
      </c>
      <c r="L58" s="85">
        <v>30</v>
      </c>
      <c r="M58" s="76">
        <f t="shared" si="2"/>
        <v>1939920</v>
      </c>
      <c r="N58" s="93"/>
      <c r="O58" s="88"/>
      <c r="P58" s="94"/>
      <c r="Q58" s="53"/>
    </row>
    <row r="59" spans="1:17" s="89" customFormat="1" ht="24.75" customHeight="1" x14ac:dyDescent="0.3">
      <c r="A59" s="90">
        <v>49</v>
      </c>
      <c r="B59" s="83" t="s">
        <v>81</v>
      </c>
      <c r="C59" s="83" t="s">
        <v>132</v>
      </c>
      <c r="D59" s="91">
        <v>2091</v>
      </c>
      <c r="E59" s="85">
        <f t="shared" ref="E59:E111" si="4">D59-F59</f>
        <v>1027</v>
      </c>
      <c r="F59" s="91">
        <v>1064</v>
      </c>
      <c r="G59" s="91">
        <v>174</v>
      </c>
      <c r="H59" s="86">
        <f t="shared" ref="H59:H112" si="5">G59/F59</f>
        <v>0.16353383458646617</v>
      </c>
      <c r="I59" s="92">
        <v>4</v>
      </c>
      <c r="J59" s="92">
        <v>7</v>
      </c>
      <c r="K59" s="85">
        <v>16166</v>
      </c>
      <c r="L59" s="85">
        <v>30</v>
      </c>
      <c r="M59" s="76">
        <f t="shared" ref="M59:M112" si="6">I59*J59*K59*L59</f>
        <v>13579440</v>
      </c>
      <c r="N59" s="93"/>
      <c r="O59" s="88"/>
      <c r="P59" s="94"/>
      <c r="Q59" s="53"/>
    </row>
    <row r="60" spans="1:17" s="89" customFormat="1" ht="24.75" customHeight="1" x14ac:dyDescent="0.3">
      <c r="A60" s="90">
        <v>50</v>
      </c>
      <c r="B60" s="83" t="s">
        <v>82</v>
      </c>
      <c r="C60" s="83"/>
      <c r="D60" s="91">
        <v>3222</v>
      </c>
      <c r="E60" s="85">
        <f t="shared" si="4"/>
        <v>365.59999999999991</v>
      </c>
      <c r="F60" s="91">
        <v>2856.4</v>
      </c>
      <c r="G60" s="91">
        <v>142</v>
      </c>
      <c r="H60" s="86">
        <f t="shared" si="5"/>
        <v>4.9712925360593754E-2</v>
      </c>
      <c r="I60" s="92">
        <v>4</v>
      </c>
      <c r="J60" s="92">
        <v>2</v>
      </c>
      <c r="K60" s="85">
        <v>16166</v>
      </c>
      <c r="L60" s="85">
        <v>30</v>
      </c>
      <c r="M60" s="76">
        <f t="shared" si="6"/>
        <v>3879840</v>
      </c>
      <c r="N60" s="93"/>
      <c r="O60" s="88"/>
      <c r="P60" s="94"/>
      <c r="Q60" s="53"/>
    </row>
    <row r="61" spans="1:17" s="89" customFormat="1" ht="24.75" customHeight="1" x14ac:dyDescent="0.3">
      <c r="A61" s="90">
        <v>51</v>
      </c>
      <c r="B61" s="83" t="s">
        <v>83</v>
      </c>
      <c r="C61" s="83" t="s">
        <v>158</v>
      </c>
      <c r="D61" s="91">
        <v>568</v>
      </c>
      <c r="E61" s="85">
        <f t="shared" si="4"/>
        <v>49</v>
      </c>
      <c r="F61" s="91">
        <v>519</v>
      </c>
      <c r="G61" s="91">
        <v>264</v>
      </c>
      <c r="H61" s="86">
        <f t="shared" si="5"/>
        <v>0.50867052023121384</v>
      </c>
      <c r="I61" s="92">
        <v>6</v>
      </c>
      <c r="J61" s="92">
        <v>4</v>
      </c>
      <c r="K61" s="85">
        <v>16166</v>
      </c>
      <c r="L61" s="85">
        <v>30</v>
      </c>
      <c r="M61" s="76">
        <f t="shared" si="6"/>
        <v>11639520</v>
      </c>
      <c r="N61" s="93"/>
      <c r="O61" s="88" t="s">
        <v>158</v>
      </c>
      <c r="P61" s="94"/>
      <c r="Q61" s="53"/>
    </row>
    <row r="62" spans="1:17" s="89" customFormat="1" ht="33" customHeight="1" x14ac:dyDescent="0.3">
      <c r="A62" s="90">
        <v>52</v>
      </c>
      <c r="B62" s="83" t="s">
        <v>40</v>
      </c>
      <c r="C62" s="83" t="s">
        <v>159</v>
      </c>
      <c r="D62" s="91">
        <v>2435</v>
      </c>
      <c r="E62" s="85">
        <f t="shared" si="4"/>
        <v>787</v>
      </c>
      <c r="F62" s="91">
        <v>1648</v>
      </c>
      <c r="G62" s="91">
        <v>166.9</v>
      </c>
      <c r="H62" s="86">
        <f t="shared" si="5"/>
        <v>0.1012742718446602</v>
      </c>
      <c r="I62" s="92">
        <v>4</v>
      </c>
      <c r="J62" s="92">
        <v>4</v>
      </c>
      <c r="K62" s="85">
        <v>16166</v>
      </c>
      <c r="L62" s="85">
        <v>30</v>
      </c>
      <c r="M62" s="76">
        <f t="shared" si="6"/>
        <v>7759680</v>
      </c>
      <c r="N62" s="93"/>
      <c r="O62" s="88" t="s">
        <v>158</v>
      </c>
      <c r="P62" s="94"/>
      <c r="Q62" s="53"/>
    </row>
    <row r="63" spans="1:17" s="89" customFormat="1" ht="24.75" customHeight="1" x14ac:dyDescent="0.3">
      <c r="A63" s="90">
        <v>53</v>
      </c>
      <c r="B63" s="83" t="s">
        <v>41</v>
      </c>
      <c r="C63" s="83"/>
      <c r="D63" s="91">
        <v>2057</v>
      </c>
      <c r="E63" s="85">
        <f t="shared" si="4"/>
        <v>1243</v>
      </c>
      <c r="F63" s="91">
        <v>814</v>
      </c>
      <c r="G63" s="91">
        <v>155</v>
      </c>
      <c r="H63" s="86">
        <f t="shared" si="5"/>
        <v>0.19041769041769041</v>
      </c>
      <c r="I63" s="92">
        <v>4</v>
      </c>
      <c r="J63" s="92">
        <v>4</v>
      </c>
      <c r="K63" s="85">
        <v>16166</v>
      </c>
      <c r="L63" s="85">
        <v>30</v>
      </c>
      <c r="M63" s="76">
        <f t="shared" si="6"/>
        <v>7759680</v>
      </c>
      <c r="N63" s="93"/>
      <c r="O63" s="88"/>
      <c r="P63" s="94"/>
      <c r="Q63" s="53"/>
    </row>
    <row r="64" spans="1:17" s="89" customFormat="1" ht="24.75" customHeight="1" x14ac:dyDescent="0.3">
      <c r="A64" s="90">
        <v>54</v>
      </c>
      <c r="B64" s="83" t="s">
        <v>84</v>
      </c>
      <c r="C64" s="83"/>
      <c r="D64" s="91">
        <v>2084</v>
      </c>
      <c r="E64" s="85">
        <f t="shared" si="4"/>
        <v>718</v>
      </c>
      <c r="F64" s="91">
        <v>1366</v>
      </c>
      <c r="G64" s="91">
        <v>242.6</v>
      </c>
      <c r="H64" s="86">
        <f t="shared" si="5"/>
        <v>0.17759882869692534</v>
      </c>
      <c r="I64" s="92">
        <v>4</v>
      </c>
      <c r="J64" s="92">
        <v>4</v>
      </c>
      <c r="K64" s="85">
        <v>16166</v>
      </c>
      <c r="L64" s="85">
        <v>30</v>
      </c>
      <c r="M64" s="76">
        <f t="shared" si="6"/>
        <v>7759680</v>
      </c>
      <c r="N64" s="93"/>
      <c r="O64" s="88"/>
      <c r="P64" s="94"/>
      <c r="Q64" s="53"/>
    </row>
    <row r="65" spans="1:17" s="89" customFormat="1" ht="28.5" customHeight="1" x14ac:dyDescent="0.3">
      <c r="A65" s="90">
        <v>55</v>
      </c>
      <c r="B65" s="83" t="s">
        <v>188</v>
      </c>
      <c r="C65" s="83"/>
      <c r="D65" s="91">
        <v>2948</v>
      </c>
      <c r="E65" s="85">
        <f t="shared" si="4"/>
        <v>246</v>
      </c>
      <c r="F65" s="91">
        <v>2702</v>
      </c>
      <c r="G65" s="91">
        <v>264</v>
      </c>
      <c r="H65" s="86">
        <f t="shared" si="5"/>
        <v>9.7705403404885274E-2</v>
      </c>
      <c r="I65" s="92">
        <v>4</v>
      </c>
      <c r="J65" s="92">
        <v>6</v>
      </c>
      <c r="K65" s="85">
        <v>16166</v>
      </c>
      <c r="L65" s="85">
        <v>30</v>
      </c>
      <c r="M65" s="76">
        <f t="shared" si="6"/>
        <v>11639520</v>
      </c>
      <c r="N65" s="93"/>
      <c r="O65" s="88"/>
      <c r="P65" s="94"/>
      <c r="Q65" s="53"/>
    </row>
    <row r="66" spans="1:17" s="89" customFormat="1" ht="24.75" customHeight="1" x14ac:dyDescent="0.3">
      <c r="A66" s="90">
        <v>56</v>
      </c>
      <c r="B66" s="83" t="s">
        <v>160</v>
      </c>
      <c r="C66" s="83" t="s">
        <v>134</v>
      </c>
      <c r="D66" s="91">
        <v>2239</v>
      </c>
      <c r="E66" s="85">
        <f t="shared" si="4"/>
        <v>1045</v>
      </c>
      <c r="F66" s="91">
        <v>1194</v>
      </c>
      <c r="G66" s="91">
        <v>70</v>
      </c>
      <c r="H66" s="86">
        <f t="shared" si="5"/>
        <v>5.8626465661641543E-2</v>
      </c>
      <c r="I66" s="92">
        <v>4</v>
      </c>
      <c r="J66" s="92">
        <v>4</v>
      </c>
      <c r="K66" s="85">
        <v>16166</v>
      </c>
      <c r="L66" s="85">
        <v>30</v>
      </c>
      <c r="M66" s="76">
        <f t="shared" si="6"/>
        <v>7759680</v>
      </c>
      <c r="N66" s="93"/>
      <c r="O66" s="88"/>
      <c r="P66" s="94"/>
      <c r="Q66" s="53"/>
    </row>
    <row r="67" spans="1:17" s="89" customFormat="1" ht="24.75" customHeight="1" x14ac:dyDescent="0.3">
      <c r="A67" s="90">
        <v>57</v>
      </c>
      <c r="B67" s="83" t="s">
        <v>42</v>
      </c>
      <c r="C67" s="83"/>
      <c r="D67" s="91">
        <v>1617</v>
      </c>
      <c r="E67" s="85">
        <f t="shared" si="4"/>
        <v>0</v>
      </c>
      <c r="F67" s="91">
        <v>1617</v>
      </c>
      <c r="G67" s="91">
        <v>402</v>
      </c>
      <c r="H67" s="86">
        <f t="shared" si="5"/>
        <v>0.24860853432282004</v>
      </c>
      <c r="I67" s="92">
        <v>4</v>
      </c>
      <c r="J67" s="92">
        <v>6</v>
      </c>
      <c r="K67" s="85">
        <v>16166</v>
      </c>
      <c r="L67" s="85">
        <v>30</v>
      </c>
      <c r="M67" s="76">
        <f t="shared" si="6"/>
        <v>11639520</v>
      </c>
      <c r="N67" s="93"/>
      <c r="O67" s="88"/>
      <c r="P67" s="94"/>
      <c r="Q67" s="53"/>
    </row>
    <row r="68" spans="1:17" s="89" customFormat="1" ht="24.75" customHeight="1" x14ac:dyDescent="0.3">
      <c r="A68" s="90">
        <v>58</v>
      </c>
      <c r="B68" s="83" t="s">
        <v>85</v>
      </c>
      <c r="C68" s="83"/>
      <c r="D68" s="91">
        <v>643</v>
      </c>
      <c r="E68" s="85">
        <f t="shared" si="4"/>
        <v>0</v>
      </c>
      <c r="F68" s="91">
        <v>643</v>
      </c>
      <c r="G68" s="91">
        <v>642</v>
      </c>
      <c r="H68" s="86">
        <f t="shared" si="5"/>
        <v>0.99844479004665632</v>
      </c>
      <c r="I68" s="92">
        <v>12</v>
      </c>
      <c r="J68" s="92">
        <v>4</v>
      </c>
      <c r="K68" s="85">
        <v>16166</v>
      </c>
      <c r="L68" s="85">
        <v>30</v>
      </c>
      <c r="M68" s="76">
        <f t="shared" si="6"/>
        <v>23279040</v>
      </c>
      <c r="N68" s="93"/>
      <c r="O68" s="88"/>
      <c r="P68" s="94"/>
      <c r="Q68" s="53"/>
    </row>
    <row r="69" spans="1:17" s="89" customFormat="1" ht="24.75" customHeight="1" x14ac:dyDescent="0.3">
      <c r="A69" s="90">
        <v>59</v>
      </c>
      <c r="B69" s="83" t="s">
        <v>86</v>
      </c>
      <c r="C69" s="83"/>
      <c r="D69" s="91">
        <v>1991</v>
      </c>
      <c r="E69" s="85">
        <f t="shared" si="4"/>
        <v>963</v>
      </c>
      <c r="F69" s="91">
        <v>1028</v>
      </c>
      <c r="G69" s="91">
        <v>81.7</v>
      </c>
      <c r="H69" s="86">
        <f t="shared" si="5"/>
        <v>7.9474708171206235E-2</v>
      </c>
      <c r="I69" s="92">
        <v>4</v>
      </c>
      <c r="J69" s="92">
        <v>2</v>
      </c>
      <c r="K69" s="85">
        <v>16166</v>
      </c>
      <c r="L69" s="85">
        <v>30</v>
      </c>
      <c r="M69" s="76">
        <f t="shared" si="6"/>
        <v>3879840</v>
      </c>
      <c r="N69" s="93"/>
      <c r="O69" s="88"/>
      <c r="P69" s="94"/>
      <c r="Q69" s="53"/>
    </row>
    <row r="70" spans="1:17" s="89" customFormat="1" ht="24.75" customHeight="1" x14ac:dyDescent="0.3">
      <c r="A70" s="90">
        <v>60</v>
      </c>
      <c r="B70" s="83" t="s">
        <v>87</v>
      </c>
      <c r="C70" s="83" t="s">
        <v>136</v>
      </c>
      <c r="D70" s="91">
        <v>6498</v>
      </c>
      <c r="E70" s="85">
        <f t="shared" si="4"/>
        <v>248.39999999999964</v>
      </c>
      <c r="F70" s="91">
        <v>6249.6</v>
      </c>
      <c r="G70" s="91">
        <v>900</v>
      </c>
      <c r="H70" s="86">
        <f t="shared" si="5"/>
        <v>0.14400921658986174</v>
      </c>
      <c r="I70" s="92">
        <v>4</v>
      </c>
      <c r="J70" s="92">
        <v>8</v>
      </c>
      <c r="K70" s="85">
        <v>16166</v>
      </c>
      <c r="L70" s="85">
        <v>30</v>
      </c>
      <c r="M70" s="76">
        <f t="shared" si="6"/>
        <v>15519360</v>
      </c>
      <c r="N70" s="93"/>
      <c r="O70" s="88"/>
      <c r="P70" s="94"/>
      <c r="Q70" s="53"/>
    </row>
    <row r="71" spans="1:17" s="89" customFormat="1" ht="36.75" customHeight="1" x14ac:dyDescent="0.3">
      <c r="A71" s="90">
        <v>61</v>
      </c>
      <c r="B71" s="83" t="s">
        <v>181</v>
      </c>
      <c r="C71" s="83" t="s">
        <v>136</v>
      </c>
      <c r="D71" s="91">
        <v>2339</v>
      </c>
      <c r="E71" s="85">
        <f t="shared" si="4"/>
        <v>1045</v>
      </c>
      <c r="F71" s="91">
        <v>1294</v>
      </c>
      <c r="G71" s="91">
        <v>287.8</v>
      </c>
      <c r="H71" s="86">
        <f t="shared" si="5"/>
        <v>0.2224111282843895</v>
      </c>
      <c r="I71" s="92">
        <v>4</v>
      </c>
      <c r="J71" s="92">
        <v>3</v>
      </c>
      <c r="K71" s="85">
        <v>16166</v>
      </c>
      <c r="L71" s="85">
        <v>30</v>
      </c>
      <c r="M71" s="76">
        <f t="shared" si="6"/>
        <v>5819760</v>
      </c>
      <c r="N71" s="93"/>
      <c r="O71" s="88"/>
      <c r="P71" s="94"/>
      <c r="Q71" s="53"/>
    </row>
    <row r="72" spans="1:17" s="89" customFormat="1" ht="24.75" customHeight="1" x14ac:dyDescent="0.3">
      <c r="A72" s="90">
        <v>62</v>
      </c>
      <c r="B72" s="83" t="s">
        <v>12</v>
      </c>
      <c r="C72" s="83"/>
      <c r="D72" s="91">
        <v>3410</v>
      </c>
      <c r="E72" s="85">
        <f t="shared" si="4"/>
        <v>1633</v>
      </c>
      <c r="F72" s="91">
        <v>1777</v>
      </c>
      <c r="G72" s="91">
        <v>116</v>
      </c>
      <c r="H72" s="86">
        <f t="shared" si="5"/>
        <v>6.5278559369724251E-2</v>
      </c>
      <c r="I72" s="92">
        <v>4</v>
      </c>
      <c r="J72" s="92">
        <v>6</v>
      </c>
      <c r="K72" s="85">
        <v>16166</v>
      </c>
      <c r="L72" s="85">
        <v>30</v>
      </c>
      <c r="M72" s="76">
        <f t="shared" si="6"/>
        <v>11639520</v>
      </c>
      <c r="N72" s="93"/>
      <c r="O72" s="88"/>
      <c r="P72" s="94"/>
      <c r="Q72" s="53"/>
    </row>
    <row r="73" spans="1:17" s="89" customFormat="1" ht="35.25" customHeight="1" x14ac:dyDescent="0.3">
      <c r="A73" s="90">
        <v>63</v>
      </c>
      <c r="B73" s="83" t="s">
        <v>182</v>
      </c>
      <c r="C73" s="83"/>
      <c r="D73" s="91">
        <v>3109</v>
      </c>
      <c r="E73" s="85">
        <f t="shared" si="4"/>
        <v>755.19999999999982</v>
      </c>
      <c r="F73" s="91">
        <v>2353.8000000000002</v>
      </c>
      <c r="G73" s="91">
        <v>139</v>
      </c>
      <c r="H73" s="86">
        <f t="shared" si="5"/>
        <v>5.9053445492395273E-2</v>
      </c>
      <c r="I73" s="92">
        <v>4</v>
      </c>
      <c r="J73" s="92">
        <v>3</v>
      </c>
      <c r="K73" s="85">
        <v>16166</v>
      </c>
      <c r="L73" s="85">
        <v>30</v>
      </c>
      <c r="M73" s="76">
        <f t="shared" si="6"/>
        <v>5819760</v>
      </c>
      <c r="N73" s="93"/>
      <c r="O73" s="88"/>
      <c r="P73" s="94"/>
      <c r="Q73" s="53"/>
    </row>
    <row r="74" spans="1:17" s="89" customFormat="1" ht="24.75" customHeight="1" x14ac:dyDescent="0.3">
      <c r="A74" s="90">
        <v>64</v>
      </c>
      <c r="B74" s="83" t="s">
        <v>88</v>
      </c>
      <c r="C74" s="83" t="s">
        <v>137</v>
      </c>
      <c r="D74" s="91">
        <v>3665</v>
      </c>
      <c r="E74" s="85">
        <f t="shared" si="4"/>
        <v>1587.8000000000002</v>
      </c>
      <c r="F74" s="91">
        <v>2077.1999999999998</v>
      </c>
      <c r="G74" s="91">
        <v>383</v>
      </c>
      <c r="H74" s="86">
        <f t="shared" si="5"/>
        <v>0.18438282303100328</v>
      </c>
      <c r="I74" s="92">
        <v>4</v>
      </c>
      <c r="J74" s="92">
        <v>6</v>
      </c>
      <c r="K74" s="85">
        <v>16166</v>
      </c>
      <c r="L74" s="85">
        <v>30</v>
      </c>
      <c r="M74" s="76">
        <f t="shared" si="6"/>
        <v>11639520</v>
      </c>
      <c r="N74" s="93"/>
      <c r="O74" s="88"/>
      <c r="P74" s="94"/>
      <c r="Q74" s="53"/>
    </row>
    <row r="75" spans="1:17" s="89" customFormat="1" ht="30.75" customHeight="1" x14ac:dyDescent="0.3">
      <c r="A75" s="90">
        <v>65</v>
      </c>
      <c r="B75" s="83" t="s">
        <v>89</v>
      </c>
      <c r="C75" s="83"/>
      <c r="D75" s="91">
        <v>4295</v>
      </c>
      <c r="E75" s="85">
        <f t="shared" si="4"/>
        <v>1384.6999999999998</v>
      </c>
      <c r="F75" s="91">
        <v>2910.3</v>
      </c>
      <c r="G75" s="91">
        <v>652.5</v>
      </c>
      <c r="H75" s="86">
        <f t="shared" si="5"/>
        <v>0.22420369034120191</v>
      </c>
      <c r="I75" s="92">
        <v>4</v>
      </c>
      <c r="J75" s="92">
        <v>2</v>
      </c>
      <c r="K75" s="85">
        <v>16166</v>
      </c>
      <c r="L75" s="85">
        <v>30</v>
      </c>
      <c r="M75" s="76">
        <f t="shared" si="6"/>
        <v>3879840</v>
      </c>
      <c r="N75" s="93"/>
      <c r="O75" s="88"/>
      <c r="P75" s="94"/>
      <c r="Q75" s="53"/>
    </row>
    <row r="76" spans="1:17" ht="26.25" customHeight="1" x14ac:dyDescent="0.3">
      <c r="A76" s="90">
        <v>66</v>
      </c>
      <c r="B76" s="98" t="s">
        <v>90</v>
      </c>
      <c r="C76" s="98" t="s">
        <v>161</v>
      </c>
      <c r="D76" s="99">
        <v>2959</v>
      </c>
      <c r="E76" s="85">
        <f t="shared" si="4"/>
        <v>1255</v>
      </c>
      <c r="F76" s="99">
        <v>1704</v>
      </c>
      <c r="G76" s="99">
        <v>496.9</v>
      </c>
      <c r="H76" s="86">
        <f t="shared" si="5"/>
        <v>0.29160798122065729</v>
      </c>
      <c r="I76" s="100">
        <v>4</v>
      </c>
      <c r="J76" s="100">
        <v>2</v>
      </c>
      <c r="K76" s="85">
        <v>16166</v>
      </c>
      <c r="L76" s="85">
        <v>30</v>
      </c>
      <c r="M76" s="76">
        <f t="shared" si="6"/>
        <v>3879840</v>
      </c>
      <c r="N76" s="101"/>
      <c r="O76" s="88" t="s">
        <v>162</v>
      </c>
    </row>
    <row r="77" spans="1:17" ht="24.75" customHeight="1" x14ac:dyDescent="0.3">
      <c r="A77" s="90">
        <v>67</v>
      </c>
      <c r="B77" s="98" t="s">
        <v>91</v>
      </c>
      <c r="C77" s="98" t="s">
        <v>158</v>
      </c>
      <c r="D77" s="102">
        <v>2913</v>
      </c>
      <c r="E77" s="85">
        <f t="shared" si="4"/>
        <v>1351.8</v>
      </c>
      <c r="F77" s="103">
        <v>1561.2</v>
      </c>
      <c r="G77" s="103">
        <v>100</v>
      </c>
      <c r="H77" s="86">
        <f t="shared" si="5"/>
        <v>6.4053292339226228E-2</v>
      </c>
      <c r="I77" s="100">
        <v>4</v>
      </c>
      <c r="J77" s="100">
        <v>6</v>
      </c>
      <c r="K77" s="85">
        <v>16166</v>
      </c>
      <c r="L77" s="85">
        <v>30</v>
      </c>
      <c r="M77" s="76">
        <f t="shared" si="6"/>
        <v>11639520</v>
      </c>
      <c r="N77" s="101"/>
      <c r="O77" s="88" t="s">
        <v>162</v>
      </c>
    </row>
    <row r="78" spans="1:17" ht="35.25" customHeight="1" x14ac:dyDescent="0.3">
      <c r="A78" s="90">
        <v>68</v>
      </c>
      <c r="B78" s="104" t="s">
        <v>145</v>
      </c>
      <c r="C78" s="98" t="s">
        <v>132</v>
      </c>
      <c r="D78" s="102">
        <v>2467</v>
      </c>
      <c r="E78" s="85">
        <f t="shared" si="4"/>
        <v>1288</v>
      </c>
      <c r="F78" s="103">
        <v>1179</v>
      </c>
      <c r="G78" s="103">
        <v>120</v>
      </c>
      <c r="H78" s="86">
        <f t="shared" si="5"/>
        <v>0.10178117048346055</v>
      </c>
      <c r="I78" s="100">
        <v>4</v>
      </c>
      <c r="J78" s="100">
        <v>6</v>
      </c>
      <c r="K78" s="85">
        <v>16166</v>
      </c>
      <c r="L78" s="85">
        <v>30</v>
      </c>
      <c r="M78" s="76">
        <f t="shared" si="6"/>
        <v>11639520</v>
      </c>
      <c r="N78" s="101"/>
      <c r="O78" s="88"/>
    </row>
    <row r="79" spans="1:17" ht="24.75" customHeight="1" x14ac:dyDescent="0.3">
      <c r="A79" s="90">
        <v>69</v>
      </c>
      <c r="B79" s="98" t="s">
        <v>92</v>
      </c>
      <c r="C79" s="98" t="s">
        <v>130</v>
      </c>
      <c r="D79" s="102">
        <v>3773</v>
      </c>
      <c r="E79" s="85">
        <f t="shared" si="4"/>
        <v>1400</v>
      </c>
      <c r="F79" s="103">
        <v>2373</v>
      </c>
      <c r="G79" s="103">
        <v>413</v>
      </c>
      <c r="H79" s="86">
        <f t="shared" si="5"/>
        <v>0.17404129793510326</v>
      </c>
      <c r="I79" s="100">
        <v>4</v>
      </c>
      <c r="J79" s="100">
        <v>5</v>
      </c>
      <c r="K79" s="85">
        <v>16166</v>
      </c>
      <c r="L79" s="85">
        <v>30</v>
      </c>
      <c r="M79" s="76">
        <f t="shared" si="6"/>
        <v>9699600</v>
      </c>
      <c r="N79" s="101"/>
      <c r="O79" s="88"/>
    </row>
    <row r="80" spans="1:17" ht="29.25" customHeight="1" x14ac:dyDescent="0.3">
      <c r="A80" s="90">
        <v>70</v>
      </c>
      <c r="B80" s="104" t="s">
        <v>183</v>
      </c>
      <c r="C80" s="98" t="s">
        <v>138</v>
      </c>
      <c r="D80" s="102">
        <v>2482</v>
      </c>
      <c r="E80" s="85">
        <f t="shared" si="4"/>
        <v>502</v>
      </c>
      <c r="F80" s="103">
        <v>1980</v>
      </c>
      <c r="G80" s="103">
        <v>580</v>
      </c>
      <c r="H80" s="86">
        <f t="shared" si="5"/>
        <v>0.29292929292929293</v>
      </c>
      <c r="I80" s="100">
        <v>4</v>
      </c>
      <c r="J80" s="100">
        <v>5</v>
      </c>
      <c r="K80" s="85">
        <v>16166</v>
      </c>
      <c r="L80" s="85">
        <v>30</v>
      </c>
      <c r="M80" s="76">
        <f t="shared" si="6"/>
        <v>9699600</v>
      </c>
      <c r="N80" s="101"/>
      <c r="O80" s="88"/>
    </row>
    <row r="81" spans="1:15" ht="24.75" customHeight="1" x14ac:dyDescent="0.3">
      <c r="A81" s="90">
        <v>71</v>
      </c>
      <c r="B81" s="98" t="s">
        <v>93</v>
      </c>
      <c r="C81" s="98"/>
      <c r="D81" s="102">
        <v>819</v>
      </c>
      <c r="E81" s="85">
        <f t="shared" si="4"/>
        <v>100.79999999999995</v>
      </c>
      <c r="F81" s="103">
        <v>718.2</v>
      </c>
      <c r="G81" s="103">
        <v>144</v>
      </c>
      <c r="H81" s="86">
        <f t="shared" si="5"/>
        <v>0.20050125313283207</v>
      </c>
      <c r="I81" s="100">
        <v>4</v>
      </c>
      <c r="J81" s="100">
        <v>6</v>
      </c>
      <c r="K81" s="85">
        <v>16166</v>
      </c>
      <c r="L81" s="85">
        <v>30</v>
      </c>
      <c r="M81" s="76">
        <f t="shared" si="6"/>
        <v>11639520</v>
      </c>
      <c r="N81" s="101"/>
      <c r="O81" s="88"/>
    </row>
    <row r="82" spans="1:15" ht="24.75" customHeight="1" x14ac:dyDescent="0.3">
      <c r="A82" s="90">
        <v>72</v>
      </c>
      <c r="B82" s="98" t="s">
        <v>94</v>
      </c>
      <c r="C82" s="98"/>
      <c r="D82" s="102">
        <v>675</v>
      </c>
      <c r="E82" s="85">
        <f t="shared" si="4"/>
        <v>192</v>
      </c>
      <c r="F82" s="103">
        <v>483</v>
      </c>
      <c r="G82" s="103">
        <v>223</v>
      </c>
      <c r="H82" s="86">
        <f t="shared" si="5"/>
        <v>0.4616977225672878</v>
      </c>
      <c r="I82" s="100">
        <v>6</v>
      </c>
      <c r="J82" s="100">
        <v>1</v>
      </c>
      <c r="K82" s="85">
        <v>16166</v>
      </c>
      <c r="L82" s="85">
        <v>30</v>
      </c>
      <c r="M82" s="76">
        <f t="shared" si="6"/>
        <v>2909880</v>
      </c>
      <c r="N82" s="101"/>
      <c r="O82" s="88"/>
    </row>
    <row r="83" spans="1:15" ht="30" customHeight="1" x14ac:dyDescent="0.3">
      <c r="A83" s="90">
        <v>73</v>
      </c>
      <c r="B83" s="98" t="s">
        <v>141</v>
      </c>
      <c r="C83" s="98"/>
      <c r="D83" s="102">
        <v>1764</v>
      </c>
      <c r="E83" s="85">
        <f t="shared" si="4"/>
        <v>302</v>
      </c>
      <c r="F83" s="103">
        <v>1462</v>
      </c>
      <c r="G83" s="103">
        <v>100</v>
      </c>
      <c r="H83" s="86">
        <f t="shared" si="5"/>
        <v>6.8399452804377564E-2</v>
      </c>
      <c r="I83" s="100">
        <v>4</v>
      </c>
      <c r="J83" s="100">
        <v>6</v>
      </c>
      <c r="K83" s="85">
        <v>16166</v>
      </c>
      <c r="L83" s="85">
        <v>30</v>
      </c>
      <c r="M83" s="76">
        <f t="shared" si="6"/>
        <v>11639520</v>
      </c>
      <c r="N83" s="101"/>
      <c r="O83" s="88"/>
    </row>
    <row r="84" spans="1:15" ht="24.75" customHeight="1" x14ac:dyDescent="0.3">
      <c r="A84" s="90">
        <v>74</v>
      </c>
      <c r="B84" s="98" t="s">
        <v>95</v>
      </c>
      <c r="C84" s="98" t="s">
        <v>133</v>
      </c>
      <c r="D84" s="102">
        <v>2892</v>
      </c>
      <c r="E84" s="85">
        <f t="shared" si="4"/>
        <v>1284.0999999999999</v>
      </c>
      <c r="F84" s="103">
        <v>1607.9</v>
      </c>
      <c r="G84" s="103">
        <v>78</v>
      </c>
      <c r="H84" s="86">
        <f t="shared" si="5"/>
        <v>4.851047950743205E-2</v>
      </c>
      <c r="I84" s="100">
        <v>4</v>
      </c>
      <c r="J84" s="100">
        <v>4</v>
      </c>
      <c r="K84" s="85">
        <v>16166</v>
      </c>
      <c r="L84" s="85">
        <v>30</v>
      </c>
      <c r="M84" s="76">
        <f t="shared" si="6"/>
        <v>7759680</v>
      </c>
      <c r="N84" s="101"/>
      <c r="O84" s="88"/>
    </row>
    <row r="85" spans="1:15" ht="25.5" customHeight="1" x14ac:dyDescent="0.3">
      <c r="A85" s="90">
        <v>75</v>
      </c>
      <c r="B85" s="105" t="s">
        <v>146</v>
      </c>
      <c r="C85" s="98"/>
      <c r="D85" s="102">
        <v>2116</v>
      </c>
      <c r="E85" s="85">
        <f t="shared" si="4"/>
        <v>1012</v>
      </c>
      <c r="F85" s="103">
        <v>1104</v>
      </c>
      <c r="G85" s="103">
        <v>75</v>
      </c>
      <c r="H85" s="86">
        <f t="shared" si="5"/>
        <v>6.7934782608695649E-2</v>
      </c>
      <c r="I85" s="100">
        <v>4</v>
      </c>
      <c r="J85" s="100">
        <v>1</v>
      </c>
      <c r="K85" s="85">
        <v>16166</v>
      </c>
      <c r="L85" s="85">
        <v>30</v>
      </c>
      <c r="M85" s="76">
        <f t="shared" si="6"/>
        <v>1939920</v>
      </c>
      <c r="N85" s="101"/>
      <c r="O85" s="88" t="s">
        <v>157</v>
      </c>
    </row>
    <row r="86" spans="1:15" ht="32.25" customHeight="1" x14ac:dyDescent="0.3">
      <c r="A86" s="90">
        <v>76</v>
      </c>
      <c r="B86" s="105" t="s">
        <v>147</v>
      </c>
      <c r="C86" s="98" t="s">
        <v>133</v>
      </c>
      <c r="D86" s="102">
        <v>957</v>
      </c>
      <c r="E86" s="85">
        <f t="shared" si="4"/>
        <v>0</v>
      </c>
      <c r="F86" s="103">
        <v>957</v>
      </c>
      <c r="G86" s="103">
        <v>406</v>
      </c>
      <c r="H86" s="86">
        <f t="shared" si="5"/>
        <v>0.42424242424242425</v>
      </c>
      <c r="I86" s="100">
        <v>6</v>
      </c>
      <c r="J86" s="100">
        <v>4</v>
      </c>
      <c r="K86" s="85">
        <v>16166</v>
      </c>
      <c r="L86" s="85">
        <v>30</v>
      </c>
      <c r="M86" s="76">
        <f t="shared" si="6"/>
        <v>11639520</v>
      </c>
      <c r="N86" s="101"/>
      <c r="O86" s="88"/>
    </row>
    <row r="87" spans="1:15" ht="39.75" customHeight="1" x14ac:dyDescent="0.3">
      <c r="A87" s="90">
        <v>77</v>
      </c>
      <c r="B87" s="105" t="s">
        <v>96</v>
      </c>
      <c r="C87" s="105"/>
      <c r="D87" s="106">
        <v>2572</v>
      </c>
      <c r="E87" s="85">
        <f t="shared" si="4"/>
        <v>990</v>
      </c>
      <c r="F87" s="106">
        <v>1582</v>
      </c>
      <c r="G87" s="106">
        <v>336</v>
      </c>
      <c r="H87" s="86">
        <f t="shared" si="5"/>
        <v>0.21238938053097345</v>
      </c>
      <c r="I87" s="100">
        <v>4</v>
      </c>
      <c r="J87" s="100">
        <v>7</v>
      </c>
      <c r="K87" s="85">
        <v>16166</v>
      </c>
      <c r="L87" s="85">
        <v>30</v>
      </c>
      <c r="M87" s="76">
        <f t="shared" si="6"/>
        <v>13579440</v>
      </c>
      <c r="N87" s="101"/>
      <c r="O87" s="88"/>
    </row>
    <row r="88" spans="1:15" ht="33" customHeight="1" x14ac:dyDescent="0.3">
      <c r="A88" s="90">
        <v>78</v>
      </c>
      <c r="B88" s="105" t="s">
        <v>97</v>
      </c>
      <c r="C88" s="105"/>
      <c r="D88" s="106">
        <v>2467</v>
      </c>
      <c r="E88" s="85">
        <f t="shared" si="4"/>
        <v>1096</v>
      </c>
      <c r="F88" s="106">
        <v>1371</v>
      </c>
      <c r="G88" s="106">
        <v>189</v>
      </c>
      <c r="H88" s="86">
        <f t="shared" si="5"/>
        <v>0.13785557986870897</v>
      </c>
      <c r="I88" s="100">
        <v>4</v>
      </c>
      <c r="J88" s="100">
        <v>6</v>
      </c>
      <c r="K88" s="85">
        <v>16166</v>
      </c>
      <c r="L88" s="85">
        <v>30</v>
      </c>
      <c r="M88" s="76">
        <f t="shared" si="6"/>
        <v>11639520</v>
      </c>
      <c r="N88" s="101"/>
      <c r="O88" s="88" t="s">
        <v>157</v>
      </c>
    </row>
    <row r="89" spans="1:15" ht="32.25" customHeight="1" x14ac:dyDescent="0.3">
      <c r="A89" s="90">
        <v>79</v>
      </c>
      <c r="B89" s="105" t="s">
        <v>13</v>
      </c>
      <c r="C89" s="105"/>
      <c r="D89" s="106">
        <v>1986</v>
      </c>
      <c r="E89" s="85">
        <f t="shared" si="4"/>
        <v>1033</v>
      </c>
      <c r="F89" s="106">
        <v>953</v>
      </c>
      <c r="G89" s="106">
        <v>125</v>
      </c>
      <c r="H89" s="86">
        <f t="shared" si="5"/>
        <v>0.13116474291710389</v>
      </c>
      <c r="I89" s="100">
        <v>4</v>
      </c>
      <c r="J89" s="100">
        <v>7</v>
      </c>
      <c r="K89" s="85">
        <v>16166</v>
      </c>
      <c r="L89" s="85">
        <v>30</v>
      </c>
      <c r="M89" s="76">
        <f t="shared" si="6"/>
        <v>13579440</v>
      </c>
      <c r="N89" s="101"/>
      <c r="O89" s="88"/>
    </row>
    <row r="90" spans="1:15" ht="30" customHeight="1" x14ac:dyDescent="0.3">
      <c r="A90" s="90">
        <v>80</v>
      </c>
      <c r="B90" s="105" t="s">
        <v>98</v>
      </c>
      <c r="C90" s="105" t="s">
        <v>139</v>
      </c>
      <c r="D90" s="106">
        <v>2459</v>
      </c>
      <c r="E90" s="85">
        <f t="shared" si="4"/>
        <v>1699</v>
      </c>
      <c r="F90" s="106">
        <v>760</v>
      </c>
      <c r="G90" s="106">
        <v>169.4</v>
      </c>
      <c r="H90" s="86">
        <f t="shared" si="5"/>
        <v>0.22289473684210528</v>
      </c>
      <c r="I90" s="100">
        <v>4</v>
      </c>
      <c r="J90" s="100">
        <v>7</v>
      </c>
      <c r="K90" s="85">
        <v>16166</v>
      </c>
      <c r="L90" s="85">
        <v>30</v>
      </c>
      <c r="M90" s="76">
        <f t="shared" si="6"/>
        <v>13579440</v>
      </c>
      <c r="N90" s="101"/>
      <c r="O90" s="88"/>
    </row>
    <row r="91" spans="1:15" ht="31.5" customHeight="1" x14ac:dyDescent="0.3">
      <c r="A91" s="90">
        <v>81</v>
      </c>
      <c r="B91" s="105" t="s">
        <v>184</v>
      </c>
      <c r="C91" s="105" t="s">
        <v>133</v>
      </c>
      <c r="D91" s="106">
        <v>1918</v>
      </c>
      <c r="E91" s="85">
        <f t="shared" si="4"/>
        <v>510</v>
      </c>
      <c r="F91" s="106">
        <v>1408</v>
      </c>
      <c r="G91" s="106">
        <v>96</v>
      </c>
      <c r="H91" s="86">
        <f t="shared" si="5"/>
        <v>6.8181818181818177E-2</v>
      </c>
      <c r="I91" s="100">
        <v>4</v>
      </c>
      <c r="J91" s="100">
        <v>7</v>
      </c>
      <c r="K91" s="85">
        <v>16166</v>
      </c>
      <c r="L91" s="85">
        <v>30</v>
      </c>
      <c r="M91" s="76">
        <f t="shared" si="6"/>
        <v>13579440</v>
      </c>
      <c r="N91" s="101"/>
      <c r="O91" s="88"/>
    </row>
    <row r="92" spans="1:15" ht="32.25" customHeight="1" x14ac:dyDescent="0.3">
      <c r="A92" s="90">
        <v>82</v>
      </c>
      <c r="B92" s="105" t="s">
        <v>99</v>
      </c>
      <c r="C92" s="105"/>
      <c r="D92" s="106">
        <v>2932</v>
      </c>
      <c r="E92" s="85">
        <f t="shared" si="4"/>
        <v>1056.0999999999999</v>
      </c>
      <c r="F92" s="106">
        <v>1875.9</v>
      </c>
      <c r="G92" s="106">
        <v>318.60000000000002</v>
      </c>
      <c r="H92" s="86">
        <f t="shared" si="5"/>
        <v>0.16983847753078524</v>
      </c>
      <c r="I92" s="100">
        <v>4</v>
      </c>
      <c r="J92" s="100">
        <v>1</v>
      </c>
      <c r="K92" s="85">
        <v>16166</v>
      </c>
      <c r="L92" s="85">
        <v>30</v>
      </c>
      <c r="M92" s="76">
        <f t="shared" si="6"/>
        <v>1939920</v>
      </c>
      <c r="N92" s="101"/>
      <c r="O92" s="88" t="s">
        <v>157</v>
      </c>
    </row>
    <row r="93" spans="1:15" ht="32.25" customHeight="1" x14ac:dyDescent="0.3">
      <c r="A93" s="90">
        <v>83</v>
      </c>
      <c r="B93" s="105" t="s">
        <v>43</v>
      </c>
      <c r="C93" s="105" t="s">
        <v>135</v>
      </c>
      <c r="D93" s="106">
        <v>952</v>
      </c>
      <c r="E93" s="85">
        <f t="shared" si="4"/>
        <v>649</v>
      </c>
      <c r="F93" s="106">
        <v>303</v>
      </c>
      <c r="G93" s="106">
        <v>135</v>
      </c>
      <c r="H93" s="86">
        <f t="shared" si="5"/>
        <v>0.44554455445544555</v>
      </c>
      <c r="I93" s="100">
        <v>6</v>
      </c>
      <c r="J93" s="100">
        <v>1</v>
      </c>
      <c r="K93" s="85">
        <v>16166</v>
      </c>
      <c r="L93" s="85">
        <v>30</v>
      </c>
      <c r="M93" s="76">
        <f t="shared" si="6"/>
        <v>2909880</v>
      </c>
      <c r="N93" s="101"/>
      <c r="O93" s="88"/>
    </row>
    <row r="94" spans="1:15" ht="32.25" customHeight="1" x14ac:dyDescent="0.3">
      <c r="A94" s="90">
        <v>84</v>
      </c>
      <c r="B94" s="105" t="s">
        <v>100</v>
      </c>
      <c r="C94" s="105"/>
      <c r="D94" s="106">
        <v>1969</v>
      </c>
      <c r="E94" s="85">
        <f t="shared" si="4"/>
        <v>338.40000000000009</v>
      </c>
      <c r="F94" s="106">
        <v>1630.6</v>
      </c>
      <c r="G94" s="106">
        <v>214.3</v>
      </c>
      <c r="H94" s="86">
        <f t="shared" si="5"/>
        <v>0.13142401569974244</v>
      </c>
      <c r="I94" s="100">
        <v>4</v>
      </c>
      <c r="J94" s="100">
        <v>6</v>
      </c>
      <c r="K94" s="85">
        <v>16166</v>
      </c>
      <c r="L94" s="85">
        <v>30</v>
      </c>
      <c r="M94" s="76">
        <f t="shared" si="6"/>
        <v>11639520</v>
      </c>
      <c r="N94" s="101"/>
      <c r="O94" s="88"/>
    </row>
    <row r="95" spans="1:15" ht="37.5" customHeight="1" x14ac:dyDescent="0.3">
      <c r="A95" s="90">
        <v>85</v>
      </c>
      <c r="B95" s="104" t="s">
        <v>14</v>
      </c>
      <c r="C95" s="105" t="s">
        <v>119</v>
      </c>
      <c r="D95" s="106">
        <v>1712</v>
      </c>
      <c r="E95" s="85">
        <f t="shared" si="4"/>
        <v>551</v>
      </c>
      <c r="F95" s="106">
        <v>1161</v>
      </c>
      <c r="G95" s="106">
        <v>155.5</v>
      </c>
      <c r="H95" s="86">
        <f t="shared" si="5"/>
        <v>0.13393626184323859</v>
      </c>
      <c r="I95" s="100">
        <v>4</v>
      </c>
      <c r="J95" s="100">
        <v>4</v>
      </c>
      <c r="K95" s="85">
        <v>16166</v>
      </c>
      <c r="L95" s="85">
        <v>30</v>
      </c>
      <c r="M95" s="76">
        <f t="shared" si="6"/>
        <v>7759680</v>
      </c>
      <c r="N95" s="101"/>
      <c r="O95" s="88"/>
    </row>
    <row r="96" spans="1:15" ht="37.5" customHeight="1" x14ac:dyDescent="0.3">
      <c r="A96" s="90">
        <v>86</v>
      </c>
      <c r="B96" s="104" t="s">
        <v>148</v>
      </c>
      <c r="C96" s="105" t="s">
        <v>149</v>
      </c>
      <c r="D96" s="106">
        <v>1011</v>
      </c>
      <c r="E96" s="85">
        <f t="shared" si="4"/>
        <v>307.5</v>
      </c>
      <c r="F96" s="106">
        <v>703.5</v>
      </c>
      <c r="G96" s="106">
        <v>202.5</v>
      </c>
      <c r="H96" s="86">
        <f t="shared" si="5"/>
        <v>0.2878464818763326</v>
      </c>
      <c r="I96" s="100">
        <v>4</v>
      </c>
      <c r="J96" s="100">
        <v>5</v>
      </c>
      <c r="K96" s="85">
        <v>16166</v>
      </c>
      <c r="L96" s="85">
        <v>30</v>
      </c>
      <c r="M96" s="76">
        <f t="shared" si="6"/>
        <v>9699600</v>
      </c>
      <c r="N96" s="101"/>
      <c r="O96" s="88"/>
    </row>
    <row r="97" spans="1:15" ht="31.5" customHeight="1" x14ac:dyDescent="0.3">
      <c r="A97" s="90">
        <v>87</v>
      </c>
      <c r="B97" s="105" t="s">
        <v>47</v>
      </c>
      <c r="C97" s="105"/>
      <c r="D97" s="106">
        <v>2609</v>
      </c>
      <c r="E97" s="85">
        <f t="shared" si="4"/>
        <v>611</v>
      </c>
      <c r="F97" s="106">
        <v>1998</v>
      </c>
      <c r="G97" s="106">
        <v>326</v>
      </c>
      <c r="H97" s="86">
        <f t="shared" si="5"/>
        <v>0.16316316316316315</v>
      </c>
      <c r="I97" s="100">
        <v>4</v>
      </c>
      <c r="J97" s="100">
        <v>3</v>
      </c>
      <c r="K97" s="85">
        <v>16166</v>
      </c>
      <c r="L97" s="85">
        <v>30</v>
      </c>
      <c r="M97" s="76">
        <f t="shared" si="6"/>
        <v>5819760</v>
      </c>
      <c r="N97" s="101"/>
      <c r="O97" s="88" t="s">
        <v>157</v>
      </c>
    </row>
    <row r="98" spans="1:15" ht="30" customHeight="1" x14ac:dyDescent="0.3">
      <c r="A98" s="90">
        <v>88</v>
      </c>
      <c r="B98" s="105" t="s">
        <v>15</v>
      </c>
      <c r="C98" s="105"/>
      <c r="D98" s="106">
        <v>2396</v>
      </c>
      <c r="E98" s="85">
        <f t="shared" si="4"/>
        <v>680</v>
      </c>
      <c r="F98" s="106">
        <v>1716</v>
      </c>
      <c r="G98" s="106">
        <v>132</v>
      </c>
      <c r="H98" s="86">
        <f t="shared" si="5"/>
        <v>7.6923076923076927E-2</v>
      </c>
      <c r="I98" s="100">
        <v>4</v>
      </c>
      <c r="J98" s="100">
        <v>3</v>
      </c>
      <c r="K98" s="85">
        <v>16166</v>
      </c>
      <c r="L98" s="85">
        <v>30</v>
      </c>
      <c r="M98" s="76">
        <f t="shared" si="6"/>
        <v>5819760</v>
      </c>
      <c r="N98" s="101"/>
      <c r="O98" s="88"/>
    </row>
    <row r="99" spans="1:15" ht="30" customHeight="1" x14ac:dyDescent="0.3">
      <c r="A99" s="90">
        <v>89</v>
      </c>
      <c r="B99" s="105" t="s">
        <v>16</v>
      </c>
      <c r="C99" s="105"/>
      <c r="D99" s="106">
        <v>1936</v>
      </c>
      <c r="E99" s="85">
        <f t="shared" si="4"/>
        <v>897</v>
      </c>
      <c r="F99" s="106">
        <v>1039</v>
      </c>
      <c r="G99" s="106">
        <v>175</v>
      </c>
      <c r="H99" s="86">
        <f t="shared" si="5"/>
        <v>0.16843118383060635</v>
      </c>
      <c r="I99" s="100">
        <v>4</v>
      </c>
      <c r="J99" s="100">
        <v>2</v>
      </c>
      <c r="K99" s="85">
        <v>16166</v>
      </c>
      <c r="L99" s="85">
        <v>30</v>
      </c>
      <c r="M99" s="76">
        <f t="shared" si="6"/>
        <v>3879840</v>
      </c>
      <c r="N99" s="101"/>
      <c r="O99" s="88"/>
    </row>
    <row r="100" spans="1:15" ht="30" customHeight="1" x14ac:dyDescent="0.3">
      <c r="A100" s="90">
        <v>90</v>
      </c>
      <c r="B100" s="105" t="s">
        <v>17</v>
      </c>
      <c r="C100" s="105"/>
      <c r="D100" s="106">
        <v>2359</v>
      </c>
      <c r="E100" s="85">
        <f t="shared" si="4"/>
        <v>934</v>
      </c>
      <c r="F100" s="106">
        <v>1425</v>
      </c>
      <c r="G100" s="106">
        <v>54</v>
      </c>
      <c r="H100" s="86">
        <f t="shared" si="5"/>
        <v>3.7894736842105266E-2</v>
      </c>
      <c r="I100" s="100">
        <v>4</v>
      </c>
      <c r="J100" s="100">
        <v>6</v>
      </c>
      <c r="K100" s="85">
        <v>16166</v>
      </c>
      <c r="L100" s="85">
        <v>30</v>
      </c>
      <c r="M100" s="76">
        <f t="shared" si="6"/>
        <v>11639520</v>
      </c>
      <c r="N100" s="101"/>
      <c r="O100" s="88"/>
    </row>
    <row r="101" spans="1:15" ht="30" customHeight="1" x14ac:dyDescent="0.3">
      <c r="A101" s="90">
        <v>91</v>
      </c>
      <c r="B101" s="105" t="s">
        <v>101</v>
      </c>
      <c r="C101" s="105"/>
      <c r="D101" s="106">
        <v>2352</v>
      </c>
      <c r="E101" s="85">
        <f t="shared" si="4"/>
        <v>537</v>
      </c>
      <c r="F101" s="106">
        <v>1815</v>
      </c>
      <c r="G101" s="106">
        <v>635</v>
      </c>
      <c r="H101" s="86">
        <f t="shared" si="5"/>
        <v>0.34986225895316803</v>
      </c>
      <c r="I101" s="100">
        <v>6</v>
      </c>
      <c r="J101" s="100">
        <v>6</v>
      </c>
      <c r="K101" s="85">
        <v>16166</v>
      </c>
      <c r="L101" s="85">
        <v>30</v>
      </c>
      <c r="M101" s="76">
        <f t="shared" si="6"/>
        <v>17459280</v>
      </c>
      <c r="N101" s="101"/>
      <c r="O101" s="88"/>
    </row>
    <row r="102" spans="1:15" ht="31.5" customHeight="1" x14ac:dyDescent="0.3">
      <c r="A102" s="90">
        <v>92</v>
      </c>
      <c r="B102" s="105" t="s">
        <v>185</v>
      </c>
      <c r="C102" s="105"/>
      <c r="D102" s="106">
        <v>2960</v>
      </c>
      <c r="E102" s="85">
        <f t="shared" si="4"/>
        <v>859</v>
      </c>
      <c r="F102" s="106">
        <v>2101</v>
      </c>
      <c r="G102" s="106">
        <v>319.7</v>
      </c>
      <c r="H102" s="86">
        <f t="shared" si="5"/>
        <v>0.15216563541170872</v>
      </c>
      <c r="I102" s="100">
        <v>4</v>
      </c>
      <c r="J102" s="100">
        <v>8</v>
      </c>
      <c r="K102" s="85">
        <v>16166</v>
      </c>
      <c r="L102" s="85">
        <v>30</v>
      </c>
      <c r="M102" s="76">
        <f t="shared" si="6"/>
        <v>15519360</v>
      </c>
      <c r="N102" s="101"/>
      <c r="O102" s="88"/>
    </row>
    <row r="103" spans="1:15" ht="27.75" customHeight="1" x14ac:dyDescent="0.3">
      <c r="A103" s="90">
        <v>93</v>
      </c>
      <c r="B103" s="105" t="s">
        <v>104</v>
      </c>
      <c r="C103" s="105"/>
      <c r="D103" s="106">
        <v>639</v>
      </c>
      <c r="E103" s="85">
        <f t="shared" si="4"/>
        <v>240</v>
      </c>
      <c r="F103" s="106">
        <v>399</v>
      </c>
      <c r="G103" s="106">
        <v>83</v>
      </c>
      <c r="H103" s="86">
        <f t="shared" si="5"/>
        <v>0.20802005012531327</v>
      </c>
      <c r="I103" s="100">
        <v>4</v>
      </c>
      <c r="J103" s="100">
        <v>5</v>
      </c>
      <c r="K103" s="85">
        <v>16166</v>
      </c>
      <c r="L103" s="85">
        <v>30</v>
      </c>
      <c r="M103" s="76">
        <f t="shared" si="6"/>
        <v>9699600</v>
      </c>
      <c r="N103" s="101"/>
      <c r="O103" s="88"/>
    </row>
    <row r="104" spans="1:15" ht="32.25" customHeight="1" x14ac:dyDescent="0.3">
      <c r="A104" s="90">
        <v>94</v>
      </c>
      <c r="B104" s="105" t="s">
        <v>18</v>
      </c>
      <c r="C104" s="105"/>
      <c r="D104" s="106">
        <v>1828</v>
      </c>
      <c r="E104" s="85">
        <f t="shared" si="4"/>
        <v>1008</v>
      </c>
      <c r="F104" s="106">
        <v>820</v>
      </c>
      <c r="G104" s="106">
        <v>216</v>
      </c>
      <c r="H104" s="86">
        <f t="shared" si="5"/>
        <v>0.26341463414634148</v>
      </c>
      <c r="I104" s="100">
        <v>4</v>
      </c>
      <c r="J104" s="100">
        <v>9</v>
      </c>
      <c r="K104" s="85">
        <v>16166</v>
      </c>
      <c r="L104" s="85">
        <v>30</v>
      </c>
      <c r="M104" s="76">
        <f t="shared" si="6"/>
        <v>17459280</v>
      </c>
      <c r="N104" s="101"/>
      <c r="O104" s="88"/>
    </row>
    <row r="105" spans="1:15" ht="27" customHeight="1" x14ac:dyDescent="0.3">
      <c r="A105" s="90">
        <v>95</v>
      </c>
      <c r="B105" s="105" t="s">
        <v>102</v>
      </c>
      <c r="C105" s="105"/>
      <c r="D105" s="106">
        <v>1872</v>
      </c>
      <c r="E105" s="85">
        <f t="shared" si="4"/>
        <v>754</v>
      </c>
      <c r="F105" s="106">
        <v>1118</v>
      </c>
      <c r="G105" s="106">
        <v>188</v>
      </c>
      <c r="H105" s="86">
        <f t="shared" si="5"/>
        <v>0.16815742397137745</v>
      </c>
      <c r="I105" s="100">
        <v>4</v>
      </c>
      <c r="J105" s="100">
        <v>7</v>
      </c>
      <c r="K105" s="85">
        <v>16166</v>
      </c>
      <c r="L105" s="85">
        <v>30</v>
      </c>
      <c r="M105" s="76">
        <f t="shared" si="6"/>
        <v>13579440</v>
      </c>
      <c r="N105" s="101"/>
      <c r="O105" s="88"/>
    </row>
    <row r="106" spans="1:15" ht="27" customHeight="1" x14ac:dyDescent="0.3">
      <c r="A106" s="90">
        <v>96</v>
      </c>
      <c r="B106" s="105" t="s">
        <v>103</v>
      </c>
      <c r="C106" s="105"/>
      <c r="D106" s="106">
        <v>2012</v>
      </c>
      <c r="E106" s="85">
        <f t="shared" si="4"/>
        <v>0</v>
      </c>
      <c r="F106" s="106">
        <v>2012</v>
      </c>
      <c r="G106" s="106">
        <v>360</v>
      </c>
      <c r="H106" s="86">
        <f t="shared" si="5"/>
        <v>0.17892644135188868</v>
      </c>
      <c r="I106" s="100">
        <v>4</v>
      </c>
      <c r="J106" s="100">
        <v>2</v>
      </c>
      <c r="K106" s="85">
        <v>16166</v>
      </c>
      <c r="L106" s="85">
        <v>30</v>
      </c>
      <c r="M106" s="76">
        <f t="shared" si="6"/>
        <v>3879840</v>
      </c>
      <c r="N106" s="101"/>
      <c r="O106" s="88"/>
    </row>
    <row r="107" spans="1:15" ht="27" customHeight="1" x14ac:dyDescent="0.3">
      <c r="A107" s="90">
        <v>97</v>
      </c>
      <c r="B107" s="105" t="s">
        <v>24</v>
      </c>
      <c r="C107" s="105" t="s">
        <v>125</v>
      </c>
      <c r="D107" s="106">
        <v>2567</v>
      </c>
      <c r="E107" s="85">
        <f t="shared" si="4"/>
        <v>803</v>
      </c>
      <c r="F107" s="106">
        <v>1764</v>
      </c>
      <c r="G107" s="106">
        <v>325</v>
      </c>
      <c r="H107" s="86">
        <f t="shared" si="5"/>
        <v>0.18424036281179137</v>
      </c>
      <c r="I107" s="100">
        <v>4</v>
      </c>
      <c r="J107" s="100">
        <v>6</v>
      </c>
      <c r="K107" s="85">
        <v>16166</v>
      </c>
      <c r="L107" s="85">
        <v>30</v>
      </c>
      <c r="M107" s="76">
        <f t="shared" si="6"/>
        <v>11639520</v>
      </c>
      <c r="N107" s="101"/>
      <c r="O107" s="88"/>
    </row>
    <row r="108" spans="1:15" ht="27" customHeight="1" x14ac:dyDescent="0.3">
      <c r="A108" s="90">
        <v>98</v>
      </c>
      <c r="B108" s="105" t="s">
        <v>25</v>
      </c>
      <c r="C108" s="105" t="s">
        <v>126</v>
      </c>
      <c r="D108" s="106">
        <v>1983</v>
      </c>
      <c r="E108" s="85">
        <f t="shared" si="4"/>
        <v>781</v>
      </c>
      <c r="F108" s="106">
        <v>1202</v>
      </c>
      <c r="G108" s="106">
        <v>362</v>
      </c>
      <c r="H108" s="86">
        <f t="shared" si="5"/>
        <v>0.30116472545757073</v>
      </c>
      <c r="I108" s="100">
        <v>6</v>
      </c>
      <c r="J108" s="100">
        <v>1</v>
      </c>
      <c r="K108" s="85">
        <v>16166</v>
      </c>
      <c r="L108" s="85">
        <v>30</v>
      </c>
      <c r="M108" s="76">
        <f t="shared" si="6"/>
        <v>2909880</v>
      </c>
      <c r="N108" s="101"/>
      <c r="O108" s="88" t="s">
        <v>163</v>
      </c>
    </row>
    <row r="109" spans="1:15" ht="36.75" customHeight="1" x14ac:dyDescent="0.3">
      <c r="A109" s="90">
        <v>99</v>
      </c>
      <c r="B109" s="105" t="s">
        <v>26</v>
      </c>
      <c r="C109" s="105"/>
      <c r="D109" s="106">
        <v>2479</v>
      </c>
      <c r="E109" s="85">
        <f t="shared" si="4"/>
        <v>740.2</v>
      </c>
      <c r="F109" s="106">
        <v>1738.8</v>
      </c>
      <c r="G109" s="106">
        <v>348.8</v>
      </c>
      <c r="H109" s="86">
        <f t="shared" si="5"/>
        <v>0.20059811364159191</v>
      </c>
      <c r="I109" s="100">
        <v>4</v>
      </c>
      <c r="J109" s="100">
        <v>7</v>
      </c>
      <c r="K109" s="85">
        <v>16166</v>
      </c>
      <c r="L109" s="85">
        <v>30</v>
      </c>
      <c r="M109" s="76">
        <f t="shared" si="6"/>
        <v>13579440</v>
      </c>
      <c r="N109" s="101"/>
      <c r="O109" s="88"/>
    </row>
    <row r="110" spans="1:15" ht="27" customHeight="1" x14ac:dyDescent="0.3">
      <c r="A110" s="90">
        <v>100</v>
      </c>
      <c r="B110" s="105" t="s">
        <v>27</v>
      </c>
      <c r="C110" s="105"/>
      <c r="D110" s="106">
        <v>3153</v>
      </c>
      <c r="E110" s="85">
        <f t="shared" si="4"/>
        <v>830.69999999999982</v>
      </c>
      <c r="F110" s="106">
        <v>2322.3000000000002</v>
      </c>
      <c r="G110" s="106">
        <v>189.3</v>
      </c>
      <c r="H110" s="86">
        <f t="shared" si="5"/>
        <v>8.1514016276966805E-2</v>
      </c>
      <c r="I110" s="100">
        <v>4</v>
      </c>
      <c r="J110" s="100">
        <v>7</v>
      </c>
      <c r="K110" s="85">
        <v>16166</v>
      </c>
      <c r="L110" s="85">
        <v>30</v>
      </c>
      <c r="M110" s="76">
        <f t="shared" si="6"/>
        <v>13579440</v>
      </c>
      <c r="N110" s="101"/>
      <c r="O110" s="88"/>
    </row>
    <row r="111" spans="1:15" ht="27" customHeight="1" x14ac:dyDescent="0.3">
      <c r="A111" s="90">
        <v>101</v>
      </c>
      <c r="B111" s="105" t="s">
        <v>28</v>
      </c>
      <c r="C111" s="105"/>
      <c r="D111" s="106">
        <v>1968</v>
      </c>
      <c r="E111" s="85">
        <f t="shared" si="4"/>
        <v>1034.5</v>
      </c>
      <c r="F111" s="106">
        <v>933.5</v>
      </c>
      <c r="G111" s="106">
        <v>244.1</v>
      </c>
      <c r="H111" s="86">
        <f t="shared" si="5"/>
        <v>0.26148901981788963</v>
      </c>
      <c r="I111" s="100">
        <v>4</v>
      </c>
      <c r="J111" s="100">
        <v>5</v>
      </c>
      <c r="K111" s="85">
        <v>16166</v>
      </c>
      <c r="L111" s="85">
        <v>30</v>
      </c>
      <c r="M111" s="76">
        <f t="shared" si="6"/>
        <v>9699600</v>
      </c>
      <c r="N111" s="101"/>
      <c r="O111" s="88"/>
    </row>
    <row r="112" spans="1:15" ht="27" customHeight="1" x14ac:dyDescent="0.3">
      <c r="A112" s="90">
        <v>102</v>
      </c>
      <c r="B112" s="105" t="s">
        <v>29</v>
      </c>
      <c r="C112" s="105" t="s">
        <v>137</v>
      </c>
      <c r="D112" s="106">
        <v>2465</v>
      </c>
      <c r="E112" s="85">
        <f t="shared" ref="E112:E118" si="7">D112-F112</f>
        <v>280.19999999999982</v>
      </c>
      <c r="F112" s="106">
        <v>2184.8000000000002</v>
      </c>
      <c r="G112" s="106">
        <v>439</v>
      </c>
      <c r="H112" s="86">
        <f t="shared" si="5"/>
        <v>0.20093372391065542</v>
      </c>
      <c r="I112" s="100">
        <v>4</v>
      </c>
      <c r="J112" s="100">
        <v>1</v>
      </c>
      <c r="K112" s="85">
        <v>16166</v>
      </c>
      <c r="L112" s="85">
        <v>30</v>
      </c>
      <c r="M112" s="76">
        <f t="shared" si="6"/>
        <v>1939920</v>
      </c>
      <c r="N112" s="101"/>
      <c r="O112" s="88"/>
    </row>
    <row r="113" spans="1:15" ht="28.5" customHeight="1" x14ac:dyDescent="0.3">
      <c r="A113" s="90">
        <v>103</v>
      </c>
      <c r="B113" s="105" t="s">
        <v>30</v>
      </c>
      <c r="C113" s="105"/>
      <c r="D113" s="106">
        <v>1303</v>
      </c>
      <c r="E113" s="85">
        <f t="shared" si="7"/>
        <v>553.70000000000005</v>
      </c>
      <c r="F113" s="106">
        <v>749.3</v>
      </c>
      <c r="G113" s="106">
        <v>72</v>
      </c>
      <c r="H113" s="86">
        <f t="shared" ref="H113:H118" si="8">G113/F113</f>
        <v>9.6089683704791137E-2</v>
      </c>
      <c r="I113" s="100">
        <v>4</v>
      </c>
      <c r="J113" s="100">
        <v>3</v>
      </c>
      <c r="K113" s="85">
        <v>16166</v>
      </c>
      <c r="L113" s="85">
        <v>30</v>
      </c>
      <c r="M113" s="76">
        <f t="shared" ref="M113:M119" si="9">I113*J113*K113*L113</f>
        <v>5819760</v>
      </c>
      <c r="N113" s="101"/>
      <c r="O113" s="88"/>
    </row>
    <row r="114" spans="1:15" ht="33" customHeight="1" x14ac:dyDescent="0.3">
      <c r="A114" s="90">
        <v>104</v>
      </c>
      <c r="B114" s="105" t="s">
        <v>32</v>
      </c>
      <c r="C114" s="105"/>
      <c r="D114" s="106">
        <v>2835</v>
      </c>
      <c r="E114" s="85">
        <f t="shared" si="7"/>
        <v>1328.1</v>
      </c>
      <c r="F114" s="106">
        <v>1506.9</v>
      </c>
      <c r="G114" s="106">
        <v>81</v>
      </c>
      <c r="H114" s="86">
        <f t="shared" si="8"/>
        <v>5.3752737407923551E-2</v>
      </c>
      <c r="I114" s="100">
        <v>4</v>
      </c>
      <c r="J114" s="100">
        <v>7</v>
      </c>
      <c r="K114" s="85">
        <v>16166</v>
      </c>
      <c r="L114" s="85">
        <v>30</v>
      </c>
      <c r="M114" s="76">
        <f t="shared" si="9"/>
        <v>13579440</v>
      </c>
      <c r="N114" s="101"/>
      <c r="O114" s="88"/>
    </row>
    <row r="115" spans="1:15" ht="37.5" customHeight="1" x14ac:dyDescent="0.3">
      <c r="A115" s="90">
        <v>105</v>
      </c>
      <c r="B115" s="105" t="s">
        <v>31</v>
      </c>
      <c r="C115" s="105"/>
      <c r="D115" s="106">
        <v>1302</v>
      </c>
      <c r="E115" s="85">
        <f t="shared" si="7"/>
        <v>790</v>
      </c>
      <c r="F115" s="106">
        <v>512</v>
      </c>
      <c r="G115" s="106">
        <v>120</v>
      </c>
      <c r="H115" s="86">
        <f t="shared" si="8"/>
        <v>0.234375</v>
      </c>
      <c r="I115" s="100">
        <v>4</v>
      </c>
      <c r="J115" s="100">
        <v>7</v>
      </c>
      <c r="K115" s="85">
        <v>16166</v>
      </c>
      <c r="L115" s="85">
        <v>30</v>
      </c>
      <c r="M115" s="76">
        <f t="shared" si="9"/>
        <v>13579440</v>
      </c>
      <c r="N115" s="101"/>
      <c r="O115" s="88"/>
    </row>
    <row r="116" spans="1:15" ht="32.25" customHeight="1" x14ac:dyDescent="0.3">
      <c r="A116" s="90">
        <v>106</v>
      </c>
      <c r="B116" s="104" t="s">
        <v>186</v>
      </c>
      <c r="C116" s="98" t="s">
        <v>121</v>
      </c>
      <c r="D116" s="102">
        <v>2534</v>
      </c>
      <c r="E116" s="85">
        <f t="shared" si="7"/>
        <v>777.59999999999991</v>
      </c>
      <c r="F116" s="103">
        <v>1756.4</v>
      </c>
      <c r="G116" s="103">
        <v>950.4</v>
      </c>
      <c r="H116" s="86">
        <f t="shared" si="8"/>
        <v>0.54110680938282851</v>
      </c>
      <c r="I116" s="100">
        <v>6</v>
      </c>
      <c r="J116" s="100">
        <v>9</v>
      </c>
      <c r="K116" s="85">
        <v>16166</v>
      </c>
      <c r="L116" s="85">
        <v>30</v>
      </c>
      <c r="M116" s="76">
        <f t="shared" si="9"/>
        <v>26188920</v>
      </c>
      <c r="N116" s="101"/>
      <c r="O116" s="88"/>
    </row>
    <row r="117" spans="1:15" ht="24.75" customHeight="1" x14ac:dyDescent="0.3">
      <c r="A117" s="90">
        <v>107</v>
      </c>
      <c r="B117" s="98" t="s">
        <v>33</v>
      </c>
      <c r="C117" s="98"/>
      <c r="D117" s="102">
        <v>2113</v>
      </c>
      <c r="E117" s="85">
        <f t="shared" si="7"/>
        <v>981</v>
      </c>
      <c r="F117" s="103">
        <v>1132</v>
      </c>
      <c r="G117" s="103">
        <v>320</v>
      </c>
      <c r="H117" s="86">
        <f t="shared" si="8"/>
        <v>0.28268551236749118</v>
      </c>
      <c r="I117" s="100">
        <v>4</v>
      </c>
      <c r="J117" s="100">
        <v>6</v>
      </c>
      <c r="K117" s="85">
        <v>16166</v>
      </c>
      <c r="L117" s="85">
        <v>30</v>
      </c>
      <c r="M117" s="76">
        <f t="shared" si="9"/>
        <v>11639520</v>
      </c>
      <c r="N117" s="101"/>
      <c r="O117" s="88"/>
    </row>
    <row r="118" spans="1:15" ht="28.5" customHeight="1" x14ac:dyDescent="0.3">
      <c r="A118" s="90">
        <v>108</v>
      </c>
      <c r="B118" s="98" t="s">
        <v>34</v>
      </c>
      <c r="C118" s="98" t="s">
        <v>121</v>
      </c>
      <c r="D118" s="102">
        <v>1653</v>
      </c>
      <c r="E118" s="85">
        <f t="shared" si="7"/>
        <v>519.09999999999991</v>
      </c>
      <c r="F118" s="103">
        <v>1133.9000000000001</v>
      </c>
      <c r="G118" s="103">
        <v>106</v>
      </c>
      <c r="H118" s="86">
        <f t="shared" si="8"/>
        <v>9.3482670429491127E-2</v>
      </c>
      <c r="I118" s="100">
        <v>4</v>
      </c>
      <c r="J118" s="100">
        <v>6</v>
      </c>
      <c r="K118" s="85">
        <v>16166</v>
      </c>
      <c r="L118" s="85">
        <v>30</v>
      </c>
      <c r="M118" s="76">
        <f t="shared" si="9"/>
        <v>11639520</v>
      </c>
      <c r="N118" s="101"/>
      <c r="O118" s="88"/>
    </row>
    <row r="119" spans="1:15" ht="24.75" customHeight="1" x14ac:dyDescent="0.3">
      <c r="A119" s="107"/>
      <c r="B119" s="108"/>
      <c r="C119" s="108"/>
      <c r="D119" s="109"/>
      <c r="E119" s="108"/>
      <c r="F119" s="110"/>
      <c r="G119" s="110"/>
      <c r="H119" s="111"/>
      <c r="I119" s="112"/>
      <c r="J119" s="112"/>
      <c r="K119" s="113"/>
      <c r="L119" s="112"/>
      <c r="M119" s="114">
        <f t="shared" si="9"/>
        <v>0</v>
      </c>
      <c r="N119" s="115"/>
      <c r="O119" s="116"/>
    </row>
    <row r="120" spans="1:15" ht="24.75" customHeight="1" x14ac:dyDescent="0.3">
      <c r="J120" s="121" t="s">
        <v>165</v>
      </c>
      <c r="K120" s="121"/>
      <c r="L120" s="121"/>
      <c r="M120" s="121"/>
      <c r="N120" s="121"/>
    </row>
    <row r="121" spans="1:15" ht="23.25" customHeight="1" x14ac:dyDescent="0.3">
      <c r="J121" s="122" t="s">
        <v>166</v>
      </c>
      <c r="K121" s="122"/>
      <c r="L121" s="122"/>
      <c r="M121" s="122"/>
      <c r="N121" s="122"/>
    </row>
    <row r="122" spans="1:15" ht="26.25" customHeight="1" x14ac:dyDescent="0.3">
      <c r="J122" s="122" t="s">
        <v>167</v>
      </c>
      <c r="K122" s="122"/>
      <c r="L122" s="122"/>
      <c r="M122" s="122"/>
      <c r="N122" s="122"/>
    </row>
    <row r="123" spans="1:15" ht="26.25" customHeight="1" x14ac:dyDescent="0.3">
      <c r="J123" s="122" t="s">
        <v>168</v>
      </c>
      <c r="K123" s="122"/>
      <c r="L123" s="122"/>
      <c r="M123" s="122"/>
      <c r="N123" s="122"/>
    </row>
    <row r="124" spans="1:15" ht="26.25" customHeight="1" x14ac:dyDescent="0.35">
      <c r="J124" s="123"/>
      <c r="K124" s="123"/>
      <c r="L124" s="123"/>
      <c r="M124" s="123"/>
      <c r="N124" s="124"/>
    </row>
    <row r="125" spans="1:15" ht="26.25" customHeight="1" x14ac:dyDescent="0.35">
      <c r="J125" s="123"/>
      <c r="K125" s="123"/>
      <c r="L125" s="123"/>
      <c r="M125" s="123"/>
      <c r="N125" s="124"/>
    </row>
    <row r="126" spans="1:15" ht="26.25" customHeight="1" x14ac:dyDescent="0.35">
      <c r="J126" s="123"/>
      <c r="K126" s="123"/>
      <c r="L126" s="123"/>
      <c r="M126" s="123"/>
      <c r="N126" s="124"/>
    </row>
    <row r="127" spans="1:15" ht="26.25" customHeight="1" x14ac:dyDescent="0.3">
      <c r="J127" s="122" t="s">
        <v>169</v>
      </c>
      <c r="K127" s="122"/>
      <c r="L127" s="122"/>
      <c r="M127" s="122"/>
      <c r="N127" s="122"/>
    </row>
  </sheetData>
  <mergeCells count="21">
    <mergeCell ref="J127:N127"/>
    <mergeCell ref="J120:N120"/>
    <mergeCell ref="J121:N121"/>
    <mergeCell ref="J122:N122"/>
    <mergeCell ref="J123:N123"/>
    <mergeCell ref="A56:B56"/>
    <mergeCell ref="A1:N1"/>
    <mergeCell ref="A2:N2"/>
    <mergeCell ref="A3:N3"/>
    <mergeCell ref="A4:N4"/>
    <mergeCell ref="A5:A7"/>
    <mergeCell ref="B5:B7"/>
    <mergeCell ref="C5:C7"/>
    <mergeCell ref="D5:D7"/>
    <mergeCell ref="E5:E7"/>
    <mergeCell ref="F5:F7"/>
    <mergeCell ref="G5:G7"/>
    <mergeCell ref="H5:H7"/>
    <mergeCell ref="I5:M6"/>
    <mergeCell ref="N5:N7"/>
    <mergeCell ref="A9:B9"/>
  </mergeCells>
  <pageMargins left="0.19685039370078741" right="0.19685039370078741" top="0.51181102362204722" bottom="0.51181102362204722" header="0.31496062992125984" footer="0.31496062992125984"/>
  <pageSetup paperSize="8" orientation="landscape" r:id="rId1"/>
  <rowBreaks count="2" manualBreakCount="2">
    <brk id="133" max="24" man="1"/>
    <brk id="140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2" workbookViewId="0">
      <selection activeCell="B6" sqref="B6"/>
    </sheetView>
  </sheetViews>
  <sheetFormatPr defaultRowHeight="15" x14ac:dyDescent="0.25"/>
  <cols>
    <col min="2" max="2" width="39.42578125" customWidth="1"/>
    <col min="3" max="3" width="16.42578125" customWidth="1"/>
    <col min="5" max="5" width="14.28515625" customWidth="1"/>
    <col min="6" max="6" width="16" customWidth="1"/>
    <col min="7" max="7" width="25.42578125" customWidth="1"/>
    <col min="10" max="10" width="20" customWidth="1"/>
  </cols>
  <sheetData>
    <row r="1" spans="1:11" ht="24.75" customHeight="1" x14ac:dyDescent="0.25">
      <c r="A1" s="31" t="s">
        <v>178</v>
      </c>
      <c r="B1" s="31"/>
      <c r="C1" s="31"/>
      <c r="D1" s="31"/>
      <c r="E1" s="31"/>
      <c r="F1" s="31"/>
      <c r="G1" s="31"/>
      <c r="H1" s="31"/>
    </row>
    <row r="2" spans="1:11" ht="26.25" customHeight="1" x14ac:dyDescent="0.25">
      <c r="A2" s="33" t="s">
        <v>179</v>
      </c>
      <c r="B2" s="33"/>
      <c r="C2" s="33"/>
      <c r="D2" s="33"/>
      <c r="E2" s="33"/>
      <c r="F2" s="33"/>
      <c r="G2" s="33"/>
      <c r="H2" s="33"/>
    </row>
    <row r="3" spans="1:11" ht="54" customHeight="1" x14ac:dyDescent="0.25">
      <c r="A3" s="3" t="s">
        <v>1</v>
      </c>
      <c r="B3" s="3" t="s">
        <v>3</v>
      </c>
      <c r="C3" s="3" t="s">
        <v>175</v>
      </c>
      <c r="D3" s="3" t="s">
        <v>174</v>
      </c>
      <c r="E3" s="3" t="s">
        <v>176</v>
      </c>
      <c r="F3" s="3" t="s">
        <v>177</v>
      </c>
      <c r="G3" s="3" t="s">
        <v>4</v>
      </c>
      <c r="H3" s="3" t="s">
        <v>0</v>
      </c>
      <c r="K3" s="20"/>
    </row>
    <row r="4" spans="1:11" ht="18.75" x14ac:dyDescent="0.3">
      <c r="A4" s="4">
        <v>1</v>
      </c>
      <c r="B4" s="4">
        <v>2</v>
      </c>
      <c r="C4" s="4">
        <v>3</v>
      </c>
      <c r="D4" s="4">
        <v>4</v>
      </c>
      <c r="E4" s="4">
        <v>6</v>
      </c>
      <c r="F4" s="4">
        <v>5</v>
      </c>
      <c r="G4" s="4">
        <v>7</v>
      </c>
      <c r="H4" s="4">
        <v>8</v>
      </c>
      <c r="K4" s="16"/>
    </row>
    <row r="5" spans="1:11" ht="39" customHeight="1" x14ac:dyDescent="0.3">
      <c r="A5" s="5" t="s">
        <v>5</v>
      </c>
      <c r="B5" s="6" t="s">
        <v>173</v>
      </c>
      <c r="C5" s="5">
        <f>C6+C7+C8</f>
        <v>487</v>
      </c>
      <c r="D5" s="7"/>
      <c r="E5" s="7"/>
      <c r="F5" s="7"/>
      <c r="G5" s="19">
        <f>G6+G7+G8</f>
        <v>1096054800</v>
      </c>
      <c r="H5" s="7"/>
      <c r="I5" s="1"/>
      <c r="J5" s="1"/>
      <c r="K5" s="15"/>
    </row>
    <row r="6" spans="1:11" ht="39" customHeight="1" x14ac:dyDescent="0.3">
      <c r="A6" s="10">
        <v>1</v>
      </c>
      <c r="B6" s="8" t="s">
        <v>170</v>
      </c>
      <c r="C6" s="14">
        <f>373-6</f>
        <v>367</v>
      </c>
      <c r="D6" s="10">
        <v>4</v>
      </c>
      <c r="E6" s="10">
        <v>30</v>
      </c>
      <c r="F6" s="10">
        <v>16166</v>
      </c>
      <c r="G6" s="2">
        <f>C6*D6*E6*F6</f>
        <v>711950640</v>
      </c>
      <c r="H6" s="9"/>
      <c r="I6" s="1"/>
      <c r="J6" s="1"/>
      <c r="K6" s="1"/>
    </row>
    <row r="7" spans="1:11" ht="39" customHeight="1" x14ac:dyDescent="0.3">
      <c r="A7" s="27">
        <v>2</v>
      </c>
      <c r="B7" s="8" t="s">
        <v>171</v>
      </c>
      <c r="C7" s="12">
        <v>108</v>
      </c>
      <c r="D7" s="10">
        <v>6</v>
      </c>
      <c r="E7" s="10">
        <v>30</v>
      </c>
      <c r="F7" s="10">
        <v>16166</v>
      </c>
      <c r="G7" s="2">
        <f t="shared" ref="G7:G8" si="0">C7*D7*E7*F7</f>
        <v>314267040</v>
      </c>
      <c r="H7" s="11"/>
      <c r="I7" s="1"/>
      <c r="J7" s="15">
        <f>G5+G9</f>
        <v>1117975800</v>
      </c>
      <c r="K7" s="15"/>
    </row>
    <row r="8" spans="1:11" ht="39" customHeight="1" x14ac:dyDescent="0.3">
      <c r="A8" s="27">
        <v>3</v>
      </c>
      <c r="B8" s="8" t="s">
        <v>172</v>
      </c>
      <c r="C8" s="12">
        <v>12</v>
      </c>
      <c r="D8" s="10">
        <v>12</v>
      </c>
      <c r="E8" s="10">
        <v>30</v>
      </c>
      <c r="F8" s="10">
        <v>16166</v>
      </c>
      <c r="G8" s="2">
        <f t="shared" si="0"/>
        <v>69837120</v>
      </c>
      <c r="H8" s="11"/>
      <c r="I8" s="1"/>
      <c r="J8" s="1"/>
      <c r="K8" s="15"/>
    </row>
    <row r="9" spans="1:11" s="24" customFormat="1" ht="39" customHeight="1" x14ac:dyDescent="0.3">
      <c r="A9" s="28" t="s">
        <v>37</v>
      </c>
      <c r="B9" s="25" t="s">
        <v>38</v>
      </c>
      <c r="C9" s="29">
        <f>G5</f>
        <v>1096054800</v>
      </c>
      <c r="D9" s="21"/>
      <c r="E9" s="21"/>
      <c r="F9" s="30">
        <v>0.02</v>
      </c>
      <c r="G9" s="19">
        <v>21921000</v>
      </c>
      <c r="H9" s="22"/>
      <c r="I9" s="23"/>
      <c r="J9" s="23">
        <f>C9*F9</f>
        <v>21921096</v>
      </c>
      <c r="K9" s="23"/>
    </row>
    <row r="10" spans="1:11" ht="47.25" customHeight="1" x14ac:dyDescent="0.3">
      <c r="A10" s="34" t="s">
        <v>6</v>
      </c>
      <c r="B10" s="35"/>
      <c r="C10" s="26"/>
      <c r="D10" s="13"/>
      <c r="E10" s="13"/>
      <c r="F10" s="13"/>
      <c r="G10" s="19">
        <f>G5+G9</f>
        <v>1117975800</v>
      </c>
      <c r="H10" s="11"/>
      <c r="I10" s="1"/>
      <c r="J10" s="15">
        <f>C9*2/100</f>
        <v>21921096</v>
      </c>
      <c r="K10" s="1"/>
    </row>
    <row r="13" spans="1:11" ht="18.75" x14ac:dyDescent="0.3">
      <c r="D13" s="36"/>
      <c r="E13" s="36"/>
      <c r="F13" s="36"/>
      <c r="G13" s="36"/>
      <c r="H13" s="36"/>
    </row>
    <row r="14" spans="1:11" ht="18.75" x14ac:dyDescent="0.3">
      <c r="B14" s="17"/>
      <c r="D14" s="32"/>
      <c r="E14" s="32"/>
      <c r="F14" s="32"/>
      <c r="G14" s="32"/>
      <c r="H14" s="32"/>
    </row>
    <row r="15" spans="1:11" ht="18.75" x14ac:dyDescent="0.3">
      <c r="B15" s="17"/>
      <c r="D15" s="32"/>
      <c r="E15" s="32"/>
      <c r="F15" s="32"/>
      <c r="G15" s="32"/>
      <c r="H15" s="32"/>
    </row>
    <row r="16" spans="1:11" ht="18.75" x14ac:dyDescent="0.3">
      <c r="B16" s="17"/>
      <c r="D16" s="32"/>
      <c r="E16" s="32"/>
      <c r="F16" s="32"/>
      <c r="G16" s="32"/>
      <c r="H16" s="32"/>
    </row>
    <row r="17" spans="2:8" ht="18.75" x14ac:dyDescent="0.3">
      <c r="B17" s="17"/>
      <c r="F17" s="18"/>
      <c r="G17" s="18"/>
      <c r="H17" s="18"/>
    </row>
    <row r="18" spans="2:8" ht="18.75" x14ac:dyDescent="0.3">
      <c r="B18" s="17"/>
      <c r="F18" s="18"/>
      <c r="G18" s="18"/>
      <c r="H18" s="18"/>
    </row>
    <row r="19" spans="2:8" ht="18.75" x14ac:dyDescent="0.3">
      <c r="B19" s="17"/>
      <c r="F19" s="18"/>
      <c r="G19" s="18"/>
      <c r="H19" s="18"/>
    </row>
    <row r="20" spans="2:8" ht="18.75" x14ac:dyDescent="0.3">
      <c r="B20" s="17"/>
      <c r="F20" s="18"/>
      <c r="G20" s="18"/>
      <c r="H20" s="18"/>
    </row>
    <row r="21" spans="2:8" ht="18.75" x14ac:dyDescent="0.3">
      <c r="B21" s="17"/>
      <c r="F21" s="18"/>
      <c r="G21" s="18"/>
      <c r="H21" s="18"/>
    </row>
    <row r="22" spans="2:8" ht="18.75" x14ac:dyDescent="0.3">
      <c r="B22" s="17"/>
      <c r="D22" s="32"/>
      <c r="E22" s="32"/>
      <c r="F22" s="32"/>
      <c r="G22" s="32"/>
      <c r="H22" s="32"/>
    </row>
  </sheetData>
  <mergeCells count="8">
    <mergeCell ref="A1:H1"/>
    <mergeCell ref="D14:H14"/>
    <mergeCell ref="D15:H15"/>
    <mergeCell ref="D16:H16"/>
    <mergeCell ref="D22:H22"/>
    <mergeCell ref="A2:H2"/>
    <mergeCell ref="A10:B10"/>
    <mergeCell ref="D13:H13"/>
  </mergeCells>
  <pageMargins left="0.51181102362204722" right="0.51181102362204722" top="0.55118110236220474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 TRÌNH</vt:lpstr>
      <vt:lpstr>THKP</vt:lpstr>
      <vt:lpstr>'PA TRÌNH'!Print_Area</vt:lpstr>
      <vt:lpstr>'PA TRÌNH'!Print_Titles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2025-12-05T06:51:00Z</cp:lastPrinted>
  <dcterms:created xsi:type="dcterms:W3CDTF">2025-02-10T08:24:01Z</dcterms:created>
  <dcterms:modified xsi:type="dcterms:W3CDTF">2025-12-09T07:47:25Z</dcterms:modified>
</cp:coreProperties>
</file>